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mc:AlternateContent xmlns:mc="http://schemas.openxmlformats.org/markup-compatibility/2006">
    <mc:Choice Requires="x15">
      <x15ac:absPath xmlns:x15ac="http://schemas.microsoft.com/office/spreadsheetml/2010/11/ac" url="C:\Users\tocalla2\Desktop\"/>
    </mc:Choice>
  </mc:AlternateContent>
  <xr:revisionPtr revIDLastSave="0" documentId="8_{9F3DD84D-3243-4A64-BB58-05067B551222}" xr6:coauthVersionLast="36" xr6:coauthVersionMax="36" xr10:uidLastSave="{00000000-0000-0000-0000-000000000000}"/>
  <bookViews>
    <workbookView xWindow="0" yWindow="0" windowWidth="28800" windowHeight="12225" xr2:uid="{00000000-000D-0000-FFFF-FFFF00000000}"/>
  </bookViews>
  <sheets>
    <sheet name="Application" sheetId="5" r:id="rId1"/>
    <sheet name="Close-Out" sheetId="6" r:id="rId2"/>
    <sheet name="Reference" sheetId="2" state="hidden" r:id="rId3"/>
  </sheets>
  <definedNames>
    <definedName name="_xlnm.Print_Area" localSheetId="0">Application!$A$1:$H$75</definedName>
    <definedName name="_xlnm.Print_Area" localSheetId="1">'Close-Out'!$B$1:$G$67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5" l="1"/>
  <c r="G32" i="5"/>
  <c r="G33" i="5"/>
  <c r="G34" i="5"/>
  <c r="G40" i="5"/>
  <c r="G41" i="5"/>
  <c r="G42" i="5" l="1"/>
  <c r="G43" i="5"/>
  <c r="G46" i="5"/>
  <c r="J63" i="2" l="1"/>
  <c r="J64" i="2" s="1"/>
  <c r="D68" i="2"/>
  <c r="D69" i="2" s="1"/>
  <c r="K63" i="2"/>
  <c r="K64" i="2" s="1"/>
  <c r="I63" i="2"/>
  <c r="I64" i="2" s="1"/>
  <c r="E68" i="2"/>
  <c r="E69" i="2" s="1"/>
  <c r="G35" i="5"/>
  <c r="C67" i="5" l="1"/>
  <c r="T2" i="2" l="1"/>
  <c r="T4" i="2" s="1"/>
  <c r="T5" i="2"/>
  <c r="T38" i="2"/>
  <c r="T42" i="2"/>
  <c r="T43" i="2"/>
  <c r="T51" i="2"/>
  <c r="T13" i="2"/>
  <c r="T21" i="2"/>
  <c r="T19" i="2"/>
  <c r="T27" i="2"/>
  <c r="T40" i="2"/>
  <c r="T48" i="2"/>
  <c r="F40" i="6"/>
  <c r="F41" i="6"/>
  <c r="F42" i="6"/>
  <c r="F43" i="6"/>
  <c r="F39" i="6"/>
  <c r="D40" i="6"/>
  <c r="D41" i="6"/>
  <c r="D42" i="6"/>
  <c r="D43" i="6"/>
  <c r="F53" i="6"/>
  <c r="F54" i="6"/>
  <c r="G48" i="6"/>
  <c r="G52" i="6" s="1"/>
  <c r="G55" i="6" s="1"/>
  <c r="D47" i="6"/>
  <c r="E47" i="6"/>
  <c r="C47" i="6"/>
  <c r="C32" i="6"/>
  <c r="C33" i="6"/>
  <c r="C34" i="6"/>
  <c r="C35" i="6"/>
  <c r="C31" i="6"/>
  <c r="B59" i="6"/>
  <c r="B58" i="6"/>
  <c r="B57" i="6"/>
  <c r="B56" i="6"/>
  <c r="B55" i="6"/>
  <c r="B54" i="6"/>
  <c r="B53" i="6"/>
  <c r="B52" i="6"/>
  <c r="F11" i="6"/>
  <c r="C11" i="6"/>
  <c r="C12" i="6"/>
  <c r="F10" i="6"/>
  <c r="C10" i="6"/>
  <c r="F9" i="6"/>
  <c r="C9" i="6"/>
  <c r="T33" i="2" l="1"/>
  <c r="T16" i="2"/>
  <c r="T53" i="2"/>
  <c r="T36" i="2"/>
  <c r="T23" i="2"/>
  <c r="T22" i="2"/>
  <c r="T25" i="2"/>
  <c r="T8" i="2"/>
  <c r="T45" i="2"/>
  <c r="T28" i="2"/>
  <c r="T11" i="2"/>
  <c r="T18" i="2"/>
  <c r="T49" i="2"/>
  <c r="T17" i="2"/>
  <c r="T32" i="2"/>
  <c r="T47" i="2"/>
  <c r="T15" i="2"/>
  <c r="T37" i="2"/>
  <c r="T52" i="2"/>
  <c r="T20" i="2"/>
  <c r="T39" i="2"/>
  <c r="T50" i="2"/>
  <c r="T34" i="2"/>
  <c r="T10" i="2"/>
  <c r="T41" i="2"/>
  <c r="T9" i="2"/>
  <c r="T24" i="2"/>
  <c r="T35" i="2"/>
  <c r="T7" i="2"/>
  <c r="T29" i="2"/>
  <c r="T44" i="2"/>
  <c r="T12" i="2"/>
  <c r="T31" i="2"/>
  <c r="T46" i="2"/>
  <c r="T26" i="2"/>
  <c r="T6" i="2"/>
  <c r="T30" i="2"/>
  <c r="T14" i="2"/>
  <c r="C56" i="6"/>
  <c r="C54" i="6"/>
  <c r="C52" i="6"/>
  <c r="C53" i="6"/>
  <c r="C57" i="6"/>
  <c r="C59" i="6"/>
  <c r="C55" i="6"/>
  <c r="C58" i="6"/>
  <c r="E31" i="6" l="1"/>
  <c r="G31" i="6" s="1"/>
  <c r="G56" i="6"/>
  <c r="G57" i="6" s="1"/>
  <c r="G58" i="6"/>
  <c r="G59" i="6" s="1"/>
  <c r="C68" i="5"/>
  <c r="C69" i="5"/>
  <c r="V2" i="2" s="1"/>
  <c r="C71" i="5"/>
  <c r="X2" i="2" s="1"/>
  <c r="C72" i="5"/>
  <c r="Y2" i="2" s="1"/>
  <c r="C73" i="5"/>
  <c r="Z2" i="2" s="1"/>
  <c r="U2" i="2" l="1"/>
  <c r="U7" i="2" s="1"/>
  <c r="Z4" i="2"/>
  <c r="Z7" i="2"/>
  <c r="Z11" i="2"/>
  <c r="Z15" i="2"/>
  <c r="Z19" i="2"/>
  <c r="Z23" i="2"/>
  <c r="Z27" i="2"/>
  <c r="Z31" i="2"/>
  <c r="Z35" i="2"/>
  <c r="Z39" i="2"/>
  <c r="Z43" i="2"/>
  <c r="Z47" i="2"/>
  <c r="Z51" i="2"/>
  <c r="Z8" i="2"/>
  <c r="Z12" i="2"/>
  <c r="Z16" i="2"/>
  <c r="Z20" i="2"/>
  <c r="Z24" i="2"/>
  <c r="Z28" i="2"/>
  <c r="Z32" i="2"/>
  <c r="Z36" i="2"/>
  <c r="Z40" i="2"/>
  <c r="Z44" i="2"/>
  <c r="Z48" i="2"/>
  <c r="Z52" i="2"/>
  <c r="Z5" i="2"/>
  <c r="Z9" i="2"/>
  <c r="Z13" i="2"/>
  <c r="Z17" i="2"/>
  <c r="Z21" i="2"/>
  <c r="Z25" i="2"/>
  <c r="Z29" i="2"/>
  <c r="Z33" i="2"/>
  <c r="Z37" i="2"/>
  <c r="Z41" i="2"/>
  <c r="Z45" i="2"/>
  <c r="Z49" i="2"/>
  <c r="Z53" i="2"/>
  <c r="Z6" i="2"/>
  <c r="Z10" i="2"/>
  <c r="Z14" i="2"/>
  <c r="Z18" i="2"/>
  <c r="Z22" i="2"/>
  <c r="Z26" i="2"/>
  <c r="Z30" i="2"/>
  <c r="Z34" i="2"/>
  <c r="Z38" i="2"/>
  <c r="Z42" i="2"/>
  <c r="Z46" i="2"/>
  <c r="Z50" i="2"/>
  <c r="Y4" i="2"/>
  <c r="Y7" i="2"/>
  <c r="Y11" i="2"/>
  <c r="Y15" i="2"/>
  <c r="Y19" i="2"/>
  <c r="Y23" i="2"/>
  <c r="Y27" i="2"/>
  <c r="Y31" i="2"/>
  <c r="Y35" i="2"/>
  <c r="Y39" i="2"/>
  <c r="Y43" i="2"/>
  <c r="Y47" i="2"/>
  <c r="Y51" i="2"/>
  <c r="Y8" i="2"/>
  <c r="Y12" i="2"/>
  <c r="Y16" i="2"/>
  <c r="Y20" i="2"/>
  <c r="Y24" i="2"/>
  <c r="Y28" i="2"/>
  <c r="Y32" i="2"/>
  <c r="Y36" i="2"/>
  <c r="Y40" i="2"/>
  <c r="Y44" i="2"/>
  <c r="Y48" i="2"/>
  <c r="Y52" i="2"/>
  <c r="Y5" i="2"/>
  <c r="Y9" i="2"/>
  <c r="Y13" i="2"/>
  <c r="Y17" i="2"/>
  <c r="Y21" i="2"/>
  <c r="Y25" i="2"/>
  <c r="Y29" i="2"/>
  <c r="Y33" i="2"/>
  <c r="Y37" i="2"/>
  <c r="Y41" i="2"/>
  <c r="Y45" i="2"/>
  <c r="Y49" i="2"/>
  <c r="Y53" i="2"/>
  <c r="Y6" i="2"/>
  <c r="Y10" i="2"/>
  <c r="Y14" i="2"/>
  <c r="Y18" i="2"/>
  <c r="Y22" i="2"/>
  <c r="Y26" i="2"/>
  <c r="Y30" i="2"/>
  <c r="Y34" i="2"/>
  <c r="Y38" i="2"/>
  <c r="Y42" i="2"/>
  <c r="Y46" i="2"/>
  <c r="Y50" i="2"/>
  <c r="X4" i="2"/>
  <c r="X6" i="2"/>
  <c r="X10" i="2"/>
  <c r="X14" i="2"/>
  <c r="X18" i="2"/>
  <c r="X22" i="2"/>
  <c r="X26" i="2"/>
  <c r="X30" i="2"/>
  <c r="X34" i="2"/>
  <c r="X38" i="2"/>
  <c r="X42" i="2"/>
  <c r="X46" i="2"/>
  <c r="X50" i="2"/>
  <c r="X16" i="2"/>
  <c r="X24" i="2"/>
  <c r="X32" i="2"/>
  <c r="X40" i="2"/>
  <c r="X48" i="2"/>
  <c r="X9" i="2"/>
  <c r="X17" i="2"/>
  <c r="X25" i="2"/>
  <c r="X33" i="2"/>
  <c r="X41" i="2"/>
  <c r="X49" i="2"/>
  <c r="X7" i="2"/>
  <c r="X11" i="2"/>
  <c r="X15" i="2"/>
  <c r="X19" i="2"/>
  <c r="X23" i="2"/>
  <c r="X27" i="2"/>
  <c r="X31" i="2"/>
  <c r="X35" i="2"/>
  <c r="X39" i="2"/>
  <c r="X43" i="2"/>
  <c r="X47" i="2"/>
  <c r="X51" i="2"/>
  <c r="X8" i="2"/>
  <c r="X12" i="2"/>
  <c r="X20" i="2"/>
  <c r="X28" i="2"/>
  <c r="X36" i="2"/>
  <c r="X44" i="2"/>
  <c r="X52" i="2"/>
  <c r="X5" i="2"/>
  <c r="X13" i="2"/>
  <c r="X21" i="2"/>
  <c r="X29" i="2"/>
  <c r="X37" i="2"/>
  <c r="X45" i="2"/>
  <c r="X53" i="2"/>
  <c r="V4" i="2"/>
  <c r="V7" i="2"/>
  <c r="V11" i="2"/>
  <c r="V15" i="2"/>
  <c r="V19" i="2"/>
  <c r="V23" i="2"/>
  <c r="V27" i="2"/>
  <c r="V31" i="2"/>
  <c r="V35" i="2"/>
  <c r="V39" i="2"/>
  <c r="V43" i="2"/>
  <c r="V47" i="2"/>
  <c r="V51" i="2"/>
  <c r="V8" i="2"/>
  <c r="V12" i="2"/>
  <c r="V16" i="2"/>
  <c r="V20" i="2"/>
  <c r="V24" i="2"/>
  <c r="V28" i="2"/>
  <c r="V32" i="2"/>
  <c r="V36" i="2"/>
  <c r="V40" i="2"/>
  <c r="V44" i="2"/>
  <c r="V48" i="2"/>
  <c r="V52" i="2"/>
  <c r="V5" i="2"/>
  <c r="V9" i="2"/>
  <c r="V13" i="2"/>
  <c r="V17" i="2"/>
  <c r="V21" i="2"/>
  <c r="V25" i="2"/>
  <c r="V29" i="2"/>
  <c r="V33" i="2"/>
  <c r="V37" i="2"/>
  <c r="V41" i="2"/>
  <c r="V45" i="2"/>
  <c r="V49" i="2"/>
  <c r="V53" i="2"/>
  <c r="V6" i="2"/>
  <c r="V10" i="2"/>
  <c r="V14" i="2"/>
  <c r="V18" i="2"/>
  <c r="V22" i="2"/>
  <c r="V26" i="2"/>
  <c r="V30" i="2"/>
  <c r="V34" i="2"/>
  <c r="V38" i="2"/>
  <c r="V42" i="2"/>
  <c r="V46" i="2"/>
  <c r="V50" i="2"/>
  <c r="U11" i="2"/>
  <c r="U19" i="2"/>
  <c r="U43" i="2"/>
  <c r="U47" i="2"/>
  <c r="U16" i="2"/>
  <c r="U28" i="2"/>
  <c r="U44" i="2"/>
  <c r="U48" i="2"/>
  <c r="U17" i="2"/>
  <c r="U29" i="2"/>
  <c r="U33" i="2"/>
  <c r="U6" i="2"/>
  <c r="U10" i="2"/>
  <c r="U26" i="2"/>
  <c r="U42" i="2"/>
  <c r="E33" i="6"/>
  <c r="G33" i="6" s="1"/>
  <c r="E34" i="6"/>
  <c r="G34" i="6" s="1"/>
  <c r="G36" i="5"/>
  <c r="E35" i="6" s="1"/>
  <c r="G35" i="6" s="1"/>
  <c r="U30" i="2" l="1"/>
  <c r="U49" i="2"/>
  <c r="U9" i="2"/>
  <c r="U20" i="2"/>
  <c r="U31" i="2"/>
  <c r="U46" i="2"/>
  <c r="U22" i="2"/>
  <c r="U41" i="2"/>
  <c r="U13" i="2"/>
  <c r="U36" i="2"/>
  <c r="U51" i="2"/>
  <c r="U27" i="2"/>
  <c r="U38" i="2"/>
  <c r="U14" i="2"/>
  <c r="U45" i="2"/>
  <c r="U25" i="2"/>
  <c r="U52" i="2"/>
  <c r="U32" i="2"/>
  <c r="U12" i="2"/>
  <c r="U35" i="2"/>
  <c r="U15" i="2"/>
  <c r="U4" i="2"/>
  <c r="U50" i="2"/>
  <c r="U34" i="2"/>
  <c r="U18" i="2"/>
  <c r="U53" i="2"/>
  <c r="U37" i="2"/>
  <c r="U21" i="2"/>
  <c r="U5" i="2"/>
  <c r="U40" i="2"/>
  <c r="U24" i="2"/>
  <c r="U8" i="2"/>
  <c r="U39" i="2"/>
  <c r="U23" i="2"/>
  <c r="E32" i="6"/>
  <c r="G32" i="6" s="1"/>
  <c r="C70" i="5"/>
  <c r="W2" i="2" l="1"/>
  <c r="W15" i="2" s="1"/>
  <c r="F70" i="5"/>
  <c r="W11" i="2"/>
  <c r="W28" i="2"/>
  <c r="W52" i="2"/>
  <c r="W17" i="2"/>
  <c r="W41" i="2"/>
  <c r="W14" i="2"/>
  <c r="W22" i="2"/>
  <c r="W30" i="2" l="1"/>
  <c r="W33" i="2"/>
  <c r="W12" i="2"/>
  <c r="W46" i="2"/>
  <c r="W49" i="2"/>
  <c r="W9" i="2"/>
  <c r="W43" i="2"/>
  <c r="W38" i="2"/>
  <c r="W6" i="2"/>
  <c r="W25" i="2"/>
  <c r="W44" i="2"/>
  <c r="W27" i="2"/>
  <c r="W50" i="2"/>
  <c r="W34" i="2"/>
  <c r="W18" i="2"/>
  <c r="W53" i="2"/>
  <c r="W37" i="2"/>
  <c r="W21" i="2"/>
  <c r="W5" i="2"/>
  <c r="W40" i="2"/>
  <c r="W24" i="2"/>
  <c r="W8" i="2"/>
  <c r="W39" i="2"/>
  <c r="W23" i="2"/>
  <c r="W7" i="2"/>
  <c r="W36" i="2"/>
  <c r="W20" i="2"/>
  <c r="W51" i="2"/>
  <c r="W35" i="2"/>
  <c r="W19" i="2"/>
  <c r="W4" i="2"/>
  <c r="W42" i="2"/>
  <c r="W26" i="2"/>
  <c r="W10" i="2"/>
  <c r="W45" i="2"/>
  <c r="W29" i="2"/>
  <c r="W13" i="2"/>
  <c r="W48" i="2"/>
  <c r="W32" i="2"/>
  <c r="W16" i="2"/>
  <c r="W47" i="2"/>
  <c r="W31" i="2"/>
  <c r="F47" i="6"/>
  <c r="G47" i="6"/>
  <c r="F66" i="5" l="1"/>
  <c r="F69" i="5" s="1"/>
  <c r="F52" i="6" l="1"/>
  <c r="F55" i="6" l="1"/>
  <c r="D39" i="6" l="1"/>
  <c r="G39" i="5"/>
  <c r="F56" i="6"/>
  <c r="S2" i="2" l="1"/>
  <c r="F72" i="5"/>
  <c r="F58" i="6" l="1"/>
  <c r="F73" i="5"/>
  <c r="F59" i="6" s="1"/>
  <c r="S31" i="2"/>
  <c r="S11" i="2"/>
  <c r="S39" i="2"/>
  <c r="S29" i="2"/>
  <c r="S45" i="2"/>
  <c r="S19" i="2"/>
  <c r="S41" i="2"/>
  <c r="S28" i="2"/>
  <c r="S24" i="2"/>
  <c r="S20" i="2"/>
  <c r="S16" i="2"/>
  <c r="S12" i="2"/>
  <c r="S8" i="2"/>
  <c r="S50" i="2"/>
  <c r="S46" i="2"/>
  <c r="S7" i="2"/>
  <c r="S23" i="2"/>
  <c r="S13" i="2"/>
  <c r="S34" i="2"/>
  <c r="S53" i="2"/>
  <c r="S26" i="2"/>
  <c r="S48" i="2"/>
  <c r="S21" i="2"/>
  <c r="S47" i="2"/>
  <c r="S38" i="2"/>
  <c r="S15" i="2"/>
  <c r="S4" i="2"/>
  <c r="AA4" i="2" s="1"/>
  <c r="S9" i="2"/>
  <c r="S22" i="2"/>
  <c r="S6" i="2"/>
  <c r="S52" i="2"/>
  <c r="AA52" i="2" s="1"/>
  <c r="S17" i="2"/>
  <c r="S43" i="2"/>
  <c r="S36" i="2"/>
  <c r="S51" i="2"/>
  <c r="S25" i="2"/>
  <c r="S49" i="2"/>
  <c r="S44" i="2"/>
  <c r="S32" i="2"/>
  <c r="S5" i="2"/>
  <c r="S40" i="2"/>
  <c r="S27" i="2"/>
  <c r="S35" i="2"/>
  <c r="S37" i="2"/>
  <c r="S33" i="2"/>
  <c r="S30" i="2"/>
  <c r="S18" i="2"/>
  <c r="S14" i="2"/>
  <c r="S10" i="2"/>
  <c r="S42" i="2"/>
  <c r="AA5" i="2" l="1"/>
  <c r="AA6" i="2" s="1"/>
  <c r="AA7" i="2" s="1"/>
  <c r="AA8" i="2" s="1"/>
  <c r="AA9" i="2" s="1"/>
  <c r="AA10" i="2" s="1"/>
  <c r="AA11" i="2" s="1"/>
  <c r="AA12" i="2" s="1"/>
  <c r="AA13" i="2" s="1"/>
  <c r="AA14" i="2" s="1"/>
  <c r="AA15" i="2" s="1"/>
  <c r="AA16" i="2" s="1"/>
  <c r="AA17" i="2" s="1"/>
  <c r="AA18" i="2" s="1"/>
  <c r="AA19" i="2" s="1"/>
  <c r="AA20" i="2" s="1"/>
  <c r="AA21" i="2" s="1"/>
  <c r="AA22" i="2" s="1"/>
  <c r="AA23" i="2" s="1"/>
  <c r="AA24" i="2" s="1"/>
  <c r="AA25" i="2" s="1"/>
  <c r="AA26" i="2" s="1"/>
  <c r="AA27" i="2" s="1"/>
  <c r="AA28" i="2" s="1"/>
  <c r="AA29" i="2" s="1"/>
  <c r="AA30" i="2" s="1"/>
  <c r="AA31" i="2" s="1"/>
  <c r="AA32" i="2" s="1"/>
  <c r="AA53" i="2"/>
  <c r="AA33" i="2" l="1"/>
  <c r="AA34" i="2" s="1"/>
  <c r="AA35" i="2" s="1"/>
  <c r="AA36" i="2" s="1"/>
  <c r="AA37" i="2" s="1"/>
  <c r="AA38" i="2" s="1"/>
  <c r="AA39" i="2" s="1"/>
  <c r="AA40" i="2" s="1"/>
  <c r="AA41" i="2" s="1"/>
  <c r="AA42" i="2" s="1"/>
  <c r="AA43" i="2" s="1"/>
  <c r="AA44" i="2" s="1"/>
  <c r="AA45" i="2" s="1"/>
  <c r="AA46" i="2" s="1"/>
  <c r="AA47" i="2" s="1"/>
  <c r="AA48" i="2" s="1"/>
  <c r="AA49" i="2" s="1"/>
  <c r="AA50" i="2" s="1"/>
  <c r="AA51" i="2" s="1"/>
  <c r="F71" i="5" l="1"/>
  <c r="F57" i="6" s="1"/>
</calcChain>
</file>

<file path=xl/sharedStrings.xml><?xml version="1.0" encoding="utf-8"?>
<sst xmlns="http://schemas.openxmlformats.org/spreadsheetml/2006/main" count="163" uniqueCount="104">
  <si>
    <t>Project Type</t>
  </si>
  <si>
    <t>Utility</t>
  </si>
  <si>
    <t>Water</t>
  </si>
  <si>
    <t>Transportation</t>
  </si>
  <si>
    <t>Recycling</t>
  </si>
  <si>
    <t>Grounds</t>
  </si>
  <si>
    <t>Academics</t>
  </si>
  <si>
    <t>Other</t>
  </si>
  <si>
    <t>Composting</t>
  </si>
  <si>
    <t>Food Service</t>
  </si>
  <si>
    <t>Purchasing</t>
  </si>
  <si>
    <t>Energy</t>
  </si>
  <si>
    <t>Outreach/Engagement</t>
  </si>
  <si>
    <t>(Choose from dropdown menu)</t>
  </si>
  <si>
    <t>CALIFORNIA STATE UNIVERSITY, LOS ANGELES</t>
  </si>
  <si>
    <t>Measure #</t>
  </si>
  <si>
    <t>Measure Description (Building/Floor)</t>
  </si>
  <si>
    <t># of Units</t>
  </si>
  <si>
    <t>Electricity (kWh)</t>
  </si>
  <si>
    <t>Natural Gas (therms)</t>
  </si>
  <si>
    <t>Diesel (gallons)</t>
  </si>
  <si>
    <t>Gasoline (gallons)</t>
  </si>
  <si>
    <t>Water (gallons)</t>
  </si>
  <si>
    <t>Sewer (gallons)</t>
  </si>
  <si>
    <t>Waste (tons)</t>
  </si>
  <si>
    <t>Utility (Unit)</t>
  </si>
  <si>
    <t>MTCO2e/yr</t>
  </si>
  <si>
    <t>(Office Use Only)</t>
  </si>
  <si>
    <t>Installed Cost/Item</t>
  </si>
  <si>
    <t>Subtotal Cost</t>
  </si>
  <si>
    <t>Existing Usage/Year</t>
  </si>
  <si>
    <t>Proposed Usage/Year</t>
  </si>
  <si>
    <t>Utility Savings/Year</t>
  </si>
  <si>
    <t>FY '15-'16</t>
  </si>
  <si>
    <t>/MMBTU</t>
  </si>
  <si>
    <t>Propane (gallons)</t>
  </si>
  <si>
    <t>/kWh</t>
  </si>
  <si>
    <t>Years</t>
  </si>
  <si>
    <t>MTCO2e</t>
  </si>
  <si>
    <t>GREEN REVOLVING FUND (GRF) PROJECT APPLICATION</t>
  </si>
  <si>
    <t>GREEN REVOLVING FUND (GRF) CLOSE-OUT FORM</t>
  </si>
  <si>
    <t>Additional Costs</t>
  </si>
  <si>
    <t>Third Party Support 
(i.e., engineering study)</t>
  </si>
  <si>
    <t>Total 
Additional Costs</t>
  </si>
  <si>
    <t>Miscellaneous
(i.e., contingency)</t>
  </si>
  <si>
    <t>Operating/Maintenance
(project lifetime)</t>
  </si>
  <si>
    <t>Estimated Project Labor
(prevailing wage)</t>
  </si>
  <si>
    <t>% Difference</t>
  </si>
  <si>
    <t>Estimated Cost</t>
  </si>
  <si>
    <t>Actual Cost</t>
  </si>
  <si>
    <r>
      <t xml:space="preserve">ADDITIONAL COMMENTS * </t>
    </r>
    <r>
      <rPr>
        <sz val="11"/>
        <color theme="1"/>
        <rFont val="Book Antiqua"/>
        <family val="1"/>
      </rPr>
      <t>Any suggestions for improvement?</t>
    </r>
  </si>
  <si>
    <t>Estimated Utility Savings:</t>
  </si>
  <si>
    <t>Actual Utility Savings:</t>
  </si>
  <si>
    <t>Estimated:</t>
  </si>
  <si>
    <t>Actual:</t>
  </si>
  <si>
    <r>
      <t xml:space="preserve">PROJECT CLOSE-OUT * </t>
    </r>
    <r>
      <rPr>
        <sz val="11"/>
        <color theme="1"/>
        <rFont val="Book Antiqua"/>
        <family val="1"/>
      </rPr>
      <t>Descirbe the project's successes and failures. What are the lessons learned from this project? Were any false assumptions made? What may have contributed to project drift with regard to budget, schedule, scope, environmental impact reductions, etc.?</t>
    </r>
  </si>
  <si>
    <t>Actual Usage/Year</t>
  </si>
  <si>
    <t>Estimated Usage/Year</t>
  </si>
  <si>
    <t>Estimated Added Costs</t>
  </si>
  <si>
    <t>Actual Added Costs</t>
  </si>
  <si>
    <t>Project ID</t>
  </si>
  <si>
    <t>Project Name</t>
  </si>
  <si>
    <t>Contact Name</t>
  </si>
  <si>
    <t>Contact Phone</t>
  </si>
  <si>
    <t>Department/Sponsor</t>
  </si>
  <si>
    <t>Contact Email</t>
  </si>
  <si>
    <t>Start Date</t>
  </si>
  <si>
    <t>Submittal Date</t>
  </si>
  <si>
    <t>Completion Date</t>
  </si>
  <si>
    <t>Project Cost</t>
  </si>
  <si>
    <t>Incentive Amount</t>
  </si>
  <si>
    <t>Supplemental Funding</t>
  </si>
  <si>
    <t>Net Project Cost</t>
  </si>
  <si>
    <t>Utility Savings ($)</t>
  </si>
  <si>
    <t>Payback Period</t>
  </si>
  <si>
    <t>GHG Reduction</t>
  </si>
  <si>
    <t>GHG Reduction/$</t>
  </si>
  <si>
    <t xml:space="preserve"> Submittal Date</t>
  </si>
  <si>
    <t>Actual Start Date</t>
  </si>
  <si>
    <t>Actual Completion Date</t>
  </si>
  <si>
    <t>Payback Period (years)</t>
  </si>
  <si>
    <t>MTCO2e Reduction/yr</t>
  </si>
  <si>
    <t>MTCO2e Reduction/$</t>
  </si>
  <si>
    <t>MTCO2e/$1K</t>
  </si>
  <si>
    <t>PROJECT OVERVIEW: Describe project objective. What operations and/or behaviors does this project address?</t>
  </si>
  <si>
    <t>IMPLEMENTATION PLAN: Describe project specific details. How will the project objective be achieved?</t>
  </si>
  <si>
    <t>MEASUREABLE OUTCOMES: Describe the anticipated environmental impact reductions. How will you ensure that proposed outcomes will be measured and verified?</t>
  </si>
  <si>
    <t>SPECIAL CONSIDERATIONS: Describe key assumptions, potential risks and incertanties. Are there on-going expenses, maintenance requirements, safety issues, etc.?</t>
  </si>
  <si>
    <t>PROJECT SUMMARY</t>
  </si>
  <si>
    <t>Electricity (kWh saved)</t>
  </si>
  <si>
    <t>Natural Gas (therms saved)</t>
  </si>
  <si>
    <t>Diesel (gallons saved)</t>
  </si>
  <si>
    <t>Gasoline (gallons saved)</t>
  </si>
  <si>
    <t>Propane (gallons saved)</t>
  </si>
  <si>
    <t>Water (gallons saved)</t>
  </si>
  <si>
    <t>Waste (tons reduced)</t>
  </si>
  <si>
    <t>Sewer (gallons reduced)</t>
  </si>
  <si>
    <r>
      <rPr>
        <b/>
        <sz val="16"/>
        <color theme="1"/>
        <rFont val="Wingdings 2"/>
        <family val="1"/>
        <charset val="2"/>
      </rPr>
      <t>£</t>
    </r>
    <r>
      <rPr>
        <sz val="12"/>
        <color theme="1"/>
        <rFont val="Book Antiqua"/>
        <family val="1"/>
      </rPr>
      <t xml:space="preserve">    Denied</t>
    </r>
  </si>
  <si>
    <t>Sewer (gallons saved)</t>
  </si>
  <si>
    <t>Waste (tons saved)</t>
  </si>
  <si>
    <t>FY '16-'17</t>
  </si>
  <si>
    <t>MMBTUs</t>
  </si>
  <si>
    <t>Total $ Saved</t>
  </si>
  <si>
    <r>
      <rPr>
        <b/>
        <sz val="16"/>
        <color theme="1"/>
        <rFont val="Wingdings 2"/>
        <family val="1"/>
        <charset val="2"/>
      </rPr>
      <t xml:space="preserve">£ </t>
    </r>
    <r>
      <rPr>
        <sz val="12"/>
        <color theme="1"/>
        <rFont val="Book Antiqua"/>
        <family val="1"/>
      </rPr>
      <t>Approved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</si>
</sst>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0000_);_(&quot;$&quot;* \(#,##0.0000\);_(&quot;$&quot;* &quot;-&quot;??_);_(@_)"/>
    <numFmt numFmtId="165" formatCode="_(&quot;$&quot;* #,##0.000_);_(&quot;$&quot;* \(#,##0.000\);_(&quot;$&quot;* &quot;-&quot;??_);_(@_)"/>
    <numFmt numFmtId="166" formatCode="[$-409]mmmm\ d\,\ yyyy;@"/>
    <numFmt numFmtId="167" formatCode="0.0%"/>
    <numFmt numFmtId="168" formatCode="0.000"/>
  </numFmts>
  <fonts count="12" x14ac:knownFonts="1">
    <font>
      <sz val="11"/>
      <color theme="1"/>
      <name val="Calibri"/>
      <family val="2"/>
      <scheme val="minor"/>
    </font>
    <font>
      <sz val="11"/>
      <color theme="1"/>
      <name val="Book Antiqua"/>
      <family val="1"/>
    </font>
    <font>
      <b/>
      <sz val="11"/>
      <color theme="1"/>
      <name val="Book Antiqua"/>
      <family val="1"/>
    </font>
    <font>
      <sz val="10"/>
      <name val="Arial"/>
      <family val="2"/>
    </font>
    <font>
      <b/>
      <sz val="16"/>
      <color theme="1"/>
      <name val="Book Antiqua"/>
      <family val="1"/>
    </font>
    <font>
      <sz val="11"/>
      <color theme="1"/>
      <name val="Calibri"/>
      <family val="2"/>
      <scheme val="minor"/>
    </font>
    <font>
      <sz val="12"/>
      <color theme="1"/>
      <name val="Wingdings 2"/>
      <family val="1"/>
      <charset val="2"/>
    </font>
    <font>
      <sz val="12"/>
      <color theme="1"/>
      <name val="Book Antiqua"/>
      <family val="1"/>
    </font>
    <font>
      <b/>
      <sz val="16"/>
      <color theme="1"/>
      <name val="Wingdings 2"/>
      <family val="1"/>
      <charset val="2"/>
    </font>
    <font>
      <u/>
      <sz val="11"/>
      <color theme="10"/>
      <name val="Calibri"/>
      <family val="2"/>
      <scheme val="minor"/>
    </font>
    <font>
      <sz val="10"/>
      <name val="Arial"/>
      <family val="2"/>
    </font>
    <font>
      <u/>
      <sz val="10"/>
      <color indexed="12"/>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indexed="65"/>
        <bgColor theme="0"/>
      </patternFill>
    </fill>
    <fill>
      <patternFill patternType="solid">
        <fgColor theme="2" tint="-9.9978637043366805E-2"/>
        <bgColor theme="0"/>
      </patternFill>
    </fill>
    <fill>
      <patternFill patternType="solid">
        <fgColor theme="7" tint="0.39997558519241921"/>
        <bgColor theme="0"/>
      </patternFill>
    </fill>
    <fill>
      <patternFill patternType="solid">
        <fgColor theme="7" tint="0.79998168889431442"/>
        <bgColor theme="0"/>
      </patternFill>
    </fill>
    <fill>
      <patternFill patternType="solid">
        <fgColor theme="0" tint="-0.14999847407452621"/>
        <bgColor theme="0"/>
      </patternFill>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applyNumberFormat="0" applyFill="0" applyBorder="0" applyAlignment="0" applyProtection="0">
      <alignment vertical="top"/>
      <protection locked="0"/>
    </xf>
  </cellStyleXfs>
  <cellXfs count="139">
    <xf numFmtId="0" fontId="0" fillId="0" borderId="0" xfId="0"/>
    <xf numFmtId="0" fontId="1" fillId="0" borderId="0" xfId="0" applyFont="1" applyFill="1" applyBorder="1" applyAlignment="1">
      <alignment horizontal="center" vertical="center"/>
    </xf>
    <xf numFmtId="0" fontId="0" fillId="0" borderId="1" xfId="0" applyBorder="1"/>
    <xf numFmtId="0" fontId="2" fillId="0" borderId="0" xfId="0" applyFont="1" applyFill="1" applyBorder="1" applyAlignment="1">
      <alignment horizontal="right"/>
    </xf>
    <xf numFmtId="0" fontId="2" fillId="0" borderId="0" xfId="0" applyFont="1" applyFill="1" applyBorder="1" applyAlignment="1">
      <alignment horizontal="right" vertical="center"/>
    </xf>
    <xf numFmtId="0" fontId="2" fillId="0" borderId="4" xfId="0" applyFont="1" applyFill="1" applyBorder="1" applyAlignment="1">
      <alignment horizontal="right"/>
    </xf>
    <xf numFmtId="44" fontId="1" fillId="2" borderId="1" xfId="0" applyNumberFormat="1" applyFont="1" applyFill="1" applyBorder="1" applyAlignment="1">
      <alignment horizontal="center" vertical="center"/>
    </xf>
    <xf numFmtId="0" fontId="1" fillId="0" borderId="1" xfId="0" applyFont="1" applyBorder="1" applyAlignment="1">
      <alignment horizontal="center"/>
    </xf>
    <xf numFmtId="44" fontId="1" fillId="0" borderId="1" xfId="12" applyFont="1" applyBorder="1" applyAlignment="1">
      <alignment horizontal="center"/>
    </xf>
    <xf numFmtId="0" fontId="1" fillId="0" borderId="0" xfId="0" applyFont="1" applyFill="1" applyBorder="1" applyAlignment="1">
      <alignment horizontal="left" vertical="center"/>
    </xf>
    <xf numFmtId="44" fontId="1" fillId="0" borderId="1" xfId="0" applyNumberFormat="1" applyFont="1" applyFill="1" applyBorder="1" applyAlignment="1">
      <alignment horizontal="center" vertical="center"/>
    </xf>
    <xf numFmtId="164" fontId="0" fillId="0" borderId="1" xfId="12" applyNumberFormat="1" applyFont="1" applyFill="1" applyBorder="1" applyAlignment="1">
      <alignment horizontal="center"/>
    </xf>
    <xf numFmtId="164" fontId="0" fillId="0" borderId="1" xfId="0" applyNumberFormat="1" applyBorder="1"/>
    <xf numFmtId="0" fontId="0" fillId="0" borderId="1" xfId="0" applyFill="1" applyBorder="1"/>
    <xf numFmtId="165" fontId="0" fillId="0" borderId="0" xfId="0" applyNumberFormat="1" applyBorder="1"/>
    <xf numFmtId="165" fontId="0" fillId="0" borderId="1" xfId="0" applyNumberFormat="1" applyBorder="1"/>
    <xf numFmtId="0" fontId="0" fillId="3" borderId="1" xfId="0" applyFill="1" applyBorder="1"/>
    <xf numFmtId="0" fontId="0" fillId="3" borderId="1" xfId="0" applyFill="1" applyBorder="1" applyAlignment="1">
      <alignment horizontal="center" wrapText="1"/>
    </xf>
    <xf numFmtId="0" fontId="0" fillId="3" borderId="1" xfId="0" applyFill="1" applyBorder="1" applyAlignment="1">
      <alignment horizontal="center"/>
    </xf>
    <xf numFmtId="4" fontId="1" fillId="2" borderId="1" xfId="13" applyNumberFormat="1" applyFont="1" applyFill="1" applyBorder="1" applyAlignment="1">
      <alignment horizontal="center" vertical="center"/>
    </xf>
    <xf numFmtId="0" fontId="1" fillId="0" borderId="0" xfId="0" applyFont="1"/>
    <xf numFmtId="0" fontId="1" fillId="0" borderId="0" xfId="0" applyFont="1" applyFill="1" applyBorder="1"/>
    <xf numFmtId="0" fontId="1" fillId="0" borderId="0" xfId="0" applyFont="1" applyBorder="1"/>
    <xf numFmtId="0" fontId="1" fillId="0" borderId="0" xfId="0" applyFont="1" applyBorder="1" applyAlignment="1">
      <alignment vertical="top" wrapText="1"/>
    </xf>
    <xf numFmtId="0" fontId="1" fillId="0" borderId="0" xfId="0" applyFont="1" applyAlignment="1">
      <alignment horizontal="left"/>
    </xf>
    <xf numFmtId="0" fontId="6" fillId="0" borderId="0" xfId="0" applyFont="1" applyAlignment="1">
      <alignment horizontal="right"/>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wrapText="1"/>
    </xf>
    <xf numFmtId="168" fontId="1" fillId="2" borderId="1" xfId="13" applyNumberFormat="1" applyFont="1" applyFill="1" applyBorder="1" applyAlignment="1">
      <alignment horizontal="center" vertical="center"/>
    </xf>
    <xf numFmtId="0" fontId="6" fillId="0" borderId="0" xfId="0" applyFont="1" applyAlignment="1" applyProtection="1">
      <alignment horizontal="left"/>
      <protection locked="0"/>
    </xf>
    <xf numFmtId="0" fontId="1" fillId="0" borderId="0" xfId="0" applyFont="1" applyProtection="1">
      <protection locked="0"/>
    </xf>
    <xf numFmtId="44" fontId="1" fillId="0" borderId="1" xfId="0" applyNumberFormat="1" applyFont="1" applyBorder="1"/>
    <xf numFmtId="0" fontId="1" fillId="0" borderId="4" xfId="0" applyFont="1" applyBorder="1"/>
    <xf numFmtId="0" fontId="1" fillId="0" borderId="9" xfId="0" applyFont="1" applyBorder="1"/>
    <xf numFmtId="0" fontId="1" fillId="0" borderId="9" xfId="0" applyFont="1" applyFill="1" applyBorder="1" applyAlignment="1">
      <alignment horizontal="left" vertical="center"/>
    </xf>
    <xf numFmtId="0" fontId="1" fillId="0" borderId="10" xfId="0" applyFont="1" applyBorder="1"/>
    <xf numFmtId="0" fontId="1" fillId="0" borderId="5" xfId="0" applyFont="1" applyBorder="1"/>
    <xf numFmtId="0" fontId="1" fillId="0" borderId="11" xfId="0" applyFont="1" applyBorder="1"/>
    <xf numFmtId="44" fontId="0" fillId="0" borderId="0" xfId="0" applyNumberFormat="1"/>
    <xf numFmtId="0" fontId="1" fillId="6" borderId="0" xfId="0" applyFont="1" applyFill="1"/>
    <xf numFmtId="0" fontId="0" fillId="6" borderId="0" xfId="0" applyFill="1"/>
    <xf numFmtId="0" fontId="6" fillId="6" borderId="0" xfId="0" applyFont="1" applyFill="1" applyAlignment="1">
      <alignment horizontal="right"/>
    </xf>
    <xf numFmtId="0" fontId="2" fillId="6" borderId="0" xfId="0" applyFont="1" applyFill="1" applyBorder="1" applyAlignment="1">
      <alignment horizontal="right"/>
    </xf>
    <xf numFmtId="0" fontId="2" fillId="6" borderId="0" xfId="0" applyFont="1" applyFill="1" applyBorder="1" applyAlignment="1">
      <alignment horizontal="right" vertical="center"/>
    </xf>
    <xf numFmtId="0" fontId="2" fillId="6" borderId="4" xfId="0" applyFont="1" applyFill="1" applyBorder="1" applyAlignment="1">
      <alignment horizontal="right"/>
    </xf>
    <xf numFmtId="49" fontId="1" fillId="6" borderId="0" xfId="0" applyNumberFormat="1" applyFont="1" applyFill="1" applyBorder="1" applyAlignment="1">
      <alignment horizontal="center" vertical="center"/>
    </xf>
    <xf numFmtId="49" fontId="1" fillId="6" borderId="0" xfId="0" applyNumberFormat="1" applyFont="1" applyFill="1" applyBorder="1" applyAlignment="1">
      <alignment horizontal="center"/>
    </xf>
    <xf numFmtId="0" fontId="0" fillId="6" borderId="0" xfId="0" applyFill="1" applyBorder="1" applyAlignment="1">
      <alignment horizontal="left"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44" fontId="1" fillId="7" borderId="1" xfId="0" applyNumberFormat="1" applyFont="1" applyFill="1" applyBorder="1" applyAlignment="1">
      <alignment horizontal="center" vertical="center"/>
    </xf>
    <xf numFmtId="44" fontId="1" fillId="6" borderId="1" xfId="0" applyNumberFormat="1" applyFont="1" applyFill="1" applyBorder="1" applyAlignment="1">
      <alignment horizontal="center" vertical="center"/>
    </xf>
    <xf numFmtId="167" fontId="1" fillId="7" borderId="1" xfId="0" applyNumberFormat="1" applyFont="1" applyFill="1" applyBorder="1" applyAlignment="1">
      <alignment horizontal="center" vertical="center"/>
    </xf>
    <xf numFmtId="0" fontId="1" fillId="6" borderId="0" xfId="0" applyFont="1" applyFill="1" applyBorder="1" applyAlignment="1">
      <alignment horizontal="center" vertical="center"/>
    </xf>
    <xf numFmtId="44" fontId="1" fillId="6" borderId="0" xfId="0" applyNumberFormat="1" applyFont="1" applyFill="1" applyBorder="1" applyAlignment="1">
      <alignment horizontal="center" vertical="center"/>
    </xf>
    <xf numFmtId="167" fontId="1" fillId="6" borderId="0" xfId="0" applyNumberFormat="1" applyFont="1" applyFill="1" applyBorder="1" applyAlignment="1">
      <alignment horizontal="center" vertical="center"/>
    </xf>
    <xf numFmtId="0" fontId="2" fillId="8" borderId="3" xfId="0" applyFont="1" applyFill="1" applyBorder="1" applyAlignment="1">
      <alignment horizontal="center" vertical="center"/>
    </xf>
    <xf numFmtId="0" fontId="1" fillId="10"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3" xfId="0" applyFont="1" applyFill="1" applyBorder="1" applyAlignment="1">
      <alignment horizontal="left" vertical="center"/>
    </xf>
    <xf numFmtId="0" fontId="2" fillId="6" borderId="0" xfId="0" applyFont="1" applyFill="1" applyBorder="1" applyAlignment="1">
      <alignment horizontal="center" vertical="center"/>
    </xf>
    <xf numFmtId="0" fontId="1" fillId="6" borderId="0" xfId="0" applyFont="1" applyFill="1" applyBorder="1"/>
    <xf numFmtId="0" fontId="2" fillId="8" borderId="1" xfId="0" applyFont="1" applyFill="1" applyBorder="1" applyAlignment="1">
      <alignment horizontal="center" wrapText="1"/>
    </xf>
    <xf numFmtId="44" fontId="1" fillId="7" borderId="1" xfId="0" applyNumberFormat="1" applyFont="1" applyFill="1" applyBorder="1" applyAlignment="1">
      <alignment horizontal="center"/>
    </xf>
    <xf numFmtId="0" fontId="0" fillId="6" borderId="1" xfId="0" applyFill="1" applyBorder="1"/>
    <xf numFmtId="0" fontId="2" fillId="8" borderId="1" xfId="0" applyFont="1" applyFill="1" applyBorder="1" applyAlignment="1">
      <alignment horizontal="center"/>
    </xf>
    <xf numFmtId="0" fontId="1" fillId="7" borderId="1" xfId="0" applyFont="1" applyFill="1" applyBorder="1" applyAlignment="1">
      <alignment horizontal="center" vertical="center"/>
    </xf>
    <xf numFmtId="0" fontId="1" fillId="6" borderId="0" xfId="0" applyFont="1" applyFill="1" applyBorder="1" applyAlignment="1">
      <alignment horizontal="left" vertical="center"/>
    </xf>
    <xf numFmtId="2" fontId="1" fillId="7" borderId="1"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4" fontId="1" fillId="7" borderId="1" xfId="13" applyNumberFormat="1" applyFont="1" applyFill="1" applyBorder="1" applyAlignment="1">
      <alignment horizontal="center" vertical="center"/>
    </xf>
    <xf numFmtId="0" fontId="1" fillId="7" borderId="1" xfId="13" applyNumberFormat="1" applyFont="1" applyFill="1" applyBorder="1" applyAlignment="1">
      <alignment horizontal="center" vertical="center"/>
    </xf>
    <xf numFmtId="43" fontId="1" fillId="0" borderId="1" xfId="13" applyFont="1" applyBorder="1" applyAlignment="1">
      <alignment horizontal="center"/>
    </xf>
    <xf numFmtId="43" fontId="1" fillId="0" borderId="1" xfId="13" applyFont="1" applyFill="1" applyBorder="1" applyAlignment="1">
      <alignment horizontal="center" vertical="center"/>
    </xf>
    <xf numFmtId="43" fontId="1" fillId="2" borderId="1" xfId="13" applyFont="1" applyFill="1" applyBorder="1" applyAlignment="1">
      <alignment horizontal="center" vertical="center"/>
    </xf>
    <xf numFmtId="43" fontId="0" fillId="0" borderId="1" xfId="0" applyNumberFormat="1" applyBorder="1"/>
    <xf numFmtId="43" fontId="0" fillId="0" borderId="0" xfId="0" applyNumberFormat="1" applyBorder="1"/>
    <xf numFmtId="43" fontId="0" fillId="11" borderId="1" xfId="0" applyNumberFormat="1" applyFill="1" applyBorder="1"/>
    <xf numFmtId="0" fontId="0" fillId="0" borderId="0" xfId="0" applyAlignment="1">
      <alignment horizontal="right"/>
    </xf>
    <xf numFmtId="44" fontId="0" fillId="0" borderId="1" xfId="0" applyNumberFormat="1" applyBorder="1"/>
    <xf numFmtId="0" fontId="0" fillId="0" borderId="1" xfId="0" applyBorder="1" applyAlignment="1">
      <alignment horizontal="center"/>
    </xf>
    <xf numFmtId="1" fontId="1" fillId="2" borderId="1" xfId="0" applyNumberFormat="1" applyFont="1" applyFill="1" applyBorder="1" applyAlignment="1">
      <alignment horizontal="center" vertical="center"/>
    </xf>
    <xf numFmtId="44" fontId="1" fillId="0" borderId="0" xfId="0" applyNumberFormat="1" applyFont="1"/>
    <xf numFmtId="8" fontId="1" fillId="0" borderId="0" xfId="0" applyNumberFormat="1" applyFont="1"/>
    <xf numFmtId="165" fontId="1" fillId="0" borderId="0" xfId="0" applyNumberFormat="1" applyFont="1"/>
    <xf numFmtId="0" fontId="2" fillId="5" borderId="1" xfId="0" applyFont="1" applyFill="1" applyBorder="1" applyAlignment="1">
      <alignment vertical="center" wrapText="1"/>
    </xf>
    <xf numFmtId="0" fontId="1" fillId="5" borderId="1" xfId="0" applyFont="1" applyFill="1" applyBorder="1" applyAlignment="1">
      <alignment wrapText="1"/>
    </xf>
    <xf numFmtId="0" fontId="0" fillId="0" borderId="1" xfId="0"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9" fillId="0" borderId="1" xfId="14"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2" fillId="5" borderId="1" xfId="0" applyFont="1" applyFill="1" applyBorder="1" applyAlignment="1">
      <alignment horizontal="center" vertical="center"/>
    </xf>
    <xf numFmtId="0" fontId="1" fillId="0" borderId="3" xfId="0" applyFont="1" applyFill="1" applyBorder="1" applyAlignment="1">
      <alignment horizontal="left" vertical="center"/>
    </xf>
    <xf numFmtId="0" fontId="1" fillId="0" borderId="12" xfId="0" applyFont="1" applyFill="1" applyBorder="1" applyAlignment="1">
      <alignment horizontal="left" vertical="center"/>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1" fillId="0" borderId="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xf>
    <xf numFmtId="0" fontId="2" fillId="5" borderId="1" xfId="0" applyFont="1" applyFill="1" applyBorder="1" applyAlignment="1">
      <alignment vertical="center"/>
    </xf>
    <xf numFmtId="0" fontId="1" fillId="5" borderId="1" xfId="0" applyFont="1" applyFill="1" applyBorder="1" applyAlignment="1"/>
    <xf numFmtId="14" fontId="1"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xf numFmtId="166" fontId="1" fillId="0" borderId="1" xfId="0" applyNumberFormat="1" applyFont="1" applyFill="1" applyBorder="1" applyAlignment="1">
      <alignment horizontal="center"/>
    </xf>
    <xf numFmtId="166" fontId="1" fillId="0" borderId="1" xfId="0" applyNumberFormat="1" applyFont="1" applyBorder="1" applyAlignment="1">
      <alignment horizontal="center"/>
    </xf>
    <xf numFmtId="0" fontId="1" fillId="0" borderId="3" xfId="0" applyFont="1" applyFill="1" applyBorder="1" applyAlignment="1">
      <alignment horizontal="center"/>
    </xf>
    <xf numFmtId="0" fontId="0" fillId="0" borderId="12" xfId="0" applyBorder="1" applyAlignment="1">
      <alignment horizontal="center"/>
    </xf>
    <xf numFmtId="0" fontId="4" fillId="6" borderId="0" xfId="0" applyFont="1" applyFill="1" applyBorder="1" applyAlignment="1">
      <alignment horizontal="center" vertical="center"/>
    </xf>
    <xf numFmtId="0" fontId="0" fillId="6" borderId="0" xfId="0" applyFill="1" applyAlignment="1">
      <alignment horizontal="center" vertical="center"/>
    </xf>
    <xf numFmtId="0" fontId="0" fillId="6" borderId="0" xfId="0" applyFill="1" applyAlignment="1"/>
    <xf numFmtId="0" fontId="2" fillId="8" borderId="1" xfId="0" applyFont="1" applyFill="1" applyBorder="1" applyAlignment="1">
      <alignment vertical="center" wrapText="1"/>
    </xf>
    <xf numFmtId="0" fontId="0" fillId="8" borderId="1" xfId="0" applyFill="1" applyBorder="1" applyAlignment="1">
      <alignment wrapText="1"/>
    </xf>
    <xf numFmtId="166" fontId="1" fillId="6" borderId="6" xfId="0" applyNumberFormat="1" applyFont="1" applyFill="1" applyBorder="1" applyAlignment="1">
      <alignment horizontal="left" vertical="top"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4" xfId="0" applyFill="1" applyBorder="1" applyAlignment="1">
      <alignment horizontal="left" wrapText="1"/>
    </xf>
    <xf numFmtId="0" fontId="0" fillId="6" borderId="0" xfId="0" applyFill="1" applyAlignment="1">
      <alignment horizontal="left" wrapText="1"/>
    </xf>
    <xf numFmtId="0" fontId="0" fillId="6" borderId="9" xfId="0" applyFill="1" applyBorder="1" applyAlignment="1">
      <alignment horizontal="left" wrapText="1"/>
    </xf>
    <xf numFmtId="0" fontId="0" fillId="6" borderId="10" xfId="0" applyFill="1" applyBorder="1" applyAlignment="1">
      <alignment horizontal="left" wrapText="1"/>
    </xf>
    <xf numFmtId="0" fontId="0" fillId="6" borderId="5" xfId="0" applyFill="1" applyBorder="1" applyAlignment="1">
      <alignment horizontal="left" wrapText="1"/>
    </xf>
    <xf numFmtId="0" fontId="0" fillId="6" borderId="11" xfId="0" applyFill="1" applyBorder="1" applyAlignment="1">
      <alignment horizontal="left" wrapText="1"/>
    </xf>
    <xf numFmtId="49" fontId="1" fillId="7" borderId="1" xfId="0" applyNumberFormat="1" applyFont="1" applyFill="1" applyBorder="1" applyAlignment="1">
      <alignment horizontal="center" vertical="center"/>
    </xf>
    <xf numFmtId="49" fontId="1" fillId="7" borderId="1" xfId="0" applyNumberFormat="1" applyFont="1" applyFill="1" applyBorder="1" applyAlignment="1">
      <alignment horizontal="center"/>
    </xf>
    <xf numFmtId="0" fontId="1" fillId="7" borderId="1" xfId="0" applyNumberFormat="1" applyFont="1" applyFill="1" applyBorder="1" applyAlignment="1">
      <alignment horizontal="center" vertical="center"/>
    </xf>
    <xf numFmtId="0" fontId="1" fillId="7" borderId="1" xfId="0" applyNumberFormat="1" applyFont="1" applyFill="1" applyBorder="1" applyAlignment="1">
      <alignment horizontal="center"/>
    </xf>
    <xf numFmtId="49" fontId="1" fillId="6" borderId="1" xfId="0" applyNumberFormat="1" applyFont="1" applyFill="1" applyBorder="1" applyAlignment="1">
      <alignment horizontal="center" vertical="center"/>
    </xf>
    <xf numFmtId="49" fontId="1" fillId="6" borderId="1" xfId="0" applyNumberFormat="1" applyFont="1" applyFill="1" applyBorder="1" applyAlignment="1">
      <alignment horizontal="center"/>
    </xf>
    <xf numFmtId="166" fontId="1" fillId="6" borderId="1" xfId="0" applyNumberFormat="1" applyFont="1" applyFill="1" applyBorder="1" applyAlignment="1">
      <alignment horizontal="left" vertical="top" wrapText="1"/>
    </xf>
    <xf numFmtId="0" fontId="0" fillId="6" borderId="1" xfId="0" applyFill="1" applyBorder="1" applyAlignment="1">
      <alignment horizontal="left"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cellXfs>
  <cellStyles count="17">
    <cellStyle name="Comma" xfId="13" builtinId="3"/>
    <cellStyle name="Comma 2" xfId="2" xr:uid="{00000000-0005-0000-0000-000001000000}"/>
    <cellStyle name="Currency" xfId="12" builtinId="4"/>
    <cellStyle name="Currency 2" xfId="3" xr:uid="{00000000-0005-0000-0000-000003000000}"/>
    <cellStyle name="Hyperlink" xfId="14" builtinId="8"/>
    <cellStyle name="Hyperlink 2" xfId="16" xr:uid="{00000000-0005-0000-0000-000005000000}"/>
    <cellStyle name="Normal" xfId="0" builtinId="0"/>
    <cellStyle name="Normal 2" xfId="4" xr:uid="{00000000-0005-0000-0000-000007000000}"/>
    <cellStyle name="Normal 3" xfId="15" xr:uid="{00000000-0005-0000-0000-000008000000}"/>
    <cellStyle name="Normal 36" xfId="5" xr:uid="{00000000-0005-0000-0000-000009000000}"/>
    <cellStyle name="Normal 37" xfId="6" xr:uid="{00000000-0005-0000-0000-00000A000000}"/>
    <cellStyle name="Normal 38" xfId="7" xr:uid="{00000000-0005-0000-0000-00000B000000}"/>
    <cellStyle name="Normal 39" xfId="8" xr:uid="{00000000-0005-0000-0000-00000C000000}"/>
    <cellStyle name="Normal 5" xfId="1" xr:uid="{00000000-0005-0000-0000-00000D000000}"/>
    <cellStyle name="Normal 6" xfId="9" xr:uid="{00000000-0005-0000-0000-00000E000000}"/>
    <cellStyle name="Percent 2" xfId="10" xr:uid="{00000000-0005-0000-0000-00000F000000}"/>
    <cellStyle name="Percent 5" xfId="11"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1</xdr:row>
      <xdr:rowOff>33059</xdr:rowOff>
    </xdr:from>
    <xdr:to>
      <xdr:col>5</xdr:col>
      <xdr:colOff>1257300</xdr:colOff>
      <xdr:row>7</xdr:row>
      <xdr:rowOff>139567</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7257" y="245971"/>
          <a:ext cx="1114425" cy="137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552450</xdr:colOff>
      <xdr:row>0</xdr:row>
      <xdr:rowOff>66675</xdr:rowOff>
    </xdr:from>
    <xdr:to>
      <xdr:col>5</xdr:col>
      <xdr:colOff>1666875</xdr:colOff>
      <xdr:row>6</xdr:row>
      <xdr:rowOff>77932</xdr:rowOff>
    </xdr:to>
    <xdr:pic>
      <xdr:nvPicPr>
        <xdr:cNvPr id="4" name="Picture 2">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175" y="66675"/>
          <a:ext cx="1114425" cy="1363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L82"/>
  <sheetViews>
    <sheetView showGridLines="0" tabSelected="1" zoomScaleNormal="100" workbookViewId="0">
      <selection activeCell="J7" sqref="J7"/>
    </sheetView>
  </sheetViews>
  <sheetFormatPr defaultRowHeight="16.5" customHeight="1" x14ac:dyDescent="0.3"/>
  <cols>
    <col min="1" max="1" width="8.7109375" style="20" customWidth="1"/>
    <col min="2" max="2" width="18" style="20" bestFit="1" customWidth="1"/>
    <col min="3" max="4" width="27.7109375" style="20" customWidth="1"/>
    <col min="5" max="6" width="25.28515625" style="20" customWidth="1"/>
    <col min="7" max="7" width="21.140625" style="20" bestFit="1" customWidth="1"/>
    <col min="8" max="8" width="8.7109375" style="20" customWidth="1"/>
    <col min="9" max="9" width="11.5703125" style="20" bestFit="1" customWidth="1"/>
    <col min="10" max="16384" width="9.140625" style="20"/>
  </cols>
  <sheetData>
    <row r="3" spans="2:12" ht="16.5" customHeight="1" x14ac:dyDescent="0.3">
      <c r="F3" s="25"/>
    </row>
    <row r="4" spans="2:12" ht="16.5" customHeight="1" x14ac:dyDescent="0.3">
      <c r="B4" s="95" t="s">
        <v>14</v>
      </c>
      <c r="C4" s="96"/>
      <c r="D4" s="96"/>
      <c r="E4" s="96"/>
      <c r="G4" s="30" t="s">
        <v>103</v>
      </c>
    </row>
    <row r="5" spans="2:12" ht="16.5" customHeight="1" x14ac:dyDescent="0.3">
      <c r="B5" s="95" t="s">
        <v>39</v>
      </c>
      <c r="C5" s="96"/>
      <c r="D5" s="96"/>
      <c r="E5" s="96"/>
      <c r="F5" s="25"/>
      <c r="G5" s="31"/>
    </row>
    <row r="6" spans="2:12" ht="16.5" customHeight="1" x14ac:dyDescent="0.3">
      <c r="G6" s="30" t="s">
        <v>97</v>
      </c>
    </row>
    <row r="10" spans="2:12" ht="16.5" customHeight="1" x14ac:dyDescent="0.3">
      <c r="B10" s="3" t="s">
        <v>61</v>
      </c>
      <c r="C10" s="92"/>
      <c r="D10" s="93"/>
      <c r="E10" s="4" t="s">
        <v>60</v>
      </c>
      <c r="F10" s="109" t="s">
        <v>27</v>
      </c>
      <c r="G10" s="110"/>
      <c r="H10" s="21"/>
    </row>
    <row r="11" spans="2:12" ht="16.5" customHeight="1" x14ac:dyDescent="0.3">
      <c r="B11" s="3" t="s">
        <v>62</v>
      </c>
      <c r="C11" s="92"/>
      <c r="D11" s="93"/>
      <c r="E11" s="3" t="s">
        <v>0</v>
      </c>
      <c r="F11" s="100" t="s">
        <v>13</v>
      </c>
      <c r="G11" s="100"/>
      <c r="H11" s="22"/>
    </row>
    <row r="12" spans="2:12" ht="16.5" customHeight="1" x14ac:dyDescent="0.3">
      <c r="B12" s="3" t="s">
        <v>63</v>
      </c>
      <c r="C12" s="92"/>
      <c r="D12" s="93"/>
      <c r="E12" s="3" t="s">
        <v>64</v>
      </c>
      <c r="F12" s="113"/>
      <c r="G12" s="114"/>
      <c r="H12" s="22"/>
      <c r="L12" s="22"/>
    </row>
    <row r="13" spans="2:12" ht="16.5" customHeight="1" x14ac:dyDescent="0.3">
      <c r="B13" s="3" t="s">
        <v>65</v>
      </c>
      <c r="C13" s="94"/>
      <c r="D13" s="93"/>
      <c r="E13" s="3" t="s">
        <v>66</v>
      </c>
      <c r="F13" s="111"/>
      <c r="G13" s="112"/>
      <c r="H13" s="22"/>
    </row>
    <row r="14" spans="2:12" ht="16.5" customHeight="1" x14ac:dyDescent="0.3">
      <c r="B14" s="3" t="s">
        <v>67</v>
      </c>
      <c r="C14" s="108"/>
      <c r="D14" s="93"/>
      <c r="E14" s="3" t="s">
        <v>68</v>
      </c>
      <c r="F14" s="111"/>
      <c r="G14" s="112"/>
      <c r="H14" s="22"/>
    </row>
    <row r="15" spans="2:12" ht="16.5" customHeight="1" x14ac:dyDescent="0.3">
      <c r="B15" s="22"/>
      <c r="C15" s="22"/>
      <c r="D15" s="21"/>
      <c r="E15" s="21"/>
      <c r="F15" s="22"/>
      <c r="G15" s="22"/>
      <c r="H15" s="22"/>
    </row>
    <row r="16" spans="2:12" ht="16.5" customHeight="1" x14ac:dyDescent="0.3">
      <c r="B16" s="22"/>
      <c r="C16" s="22"/>
      <c r="D16" s="21"/>
      <c r="E16" s="21"/>
      <c r="F16" s="22"/>
      <c r="G16" s="22"/>
      <c r="H16" s="22"/>
    </row>
    <row r="17" spans="2:8" ht="16.5" customHeight="1" x14ac:dyDescent="0.3">
      <c r="B17" s="106" t="s">
        <v>84</v>
      </c>
      <c r="C17" s="107"/>
      <c r="D17" s="107"/>
      <c r="E17" s="107"/>
      <c r="F17" s="107"/>
      <c r="G17" s="107"/>
      <c r="H17" s="22"/>
    </row>
    <row r="18" spans="2:8" ht="16.5" customHeight="1" x14ac:dyDescent="0.3">
      <c r="B18" s="89"/>
      <c r="C18" s="90"/>
      <c r="D18" s="90"/>
      <c r="E18" s="90"/>
      <c r="F18" s="91"/>
      <c r="G18" s="91"/>
      <c r="H18" s="22"/>
    </row>
    <row r="19" spans="2:8" ht="16.5" customHeight="1" x14ac:dyDescent="0.3">
      <c r="B19" s="89"/>
      <c r="C19" s="90"/>
      <c r="D19" s="90"/>
      <c r="E19" s="90"/>
      <c r="F19" s="91"/>
      <c r="G19" s="91"/>
      <c r="H19" s="22"/>
    </row>
    <row r="20" spans="2:8" ht="16.5" customHeight="1" x14ac:dyDescent="0.3">
      <c r="B20" s="91"/>
      <c r="C20" s="91"/>
      <c r="D20" s="91"/>
      <c r="E20" s="91"/>
      <c r="F20" s="91"/>
      <c r="G20" s="91"/>
    </row>
    <row r="21" spans="2:8" ht="16.5" customHeight="1" x14ac:dyDescent="0.3">
      <c r="B21" s="91"/>
      <c r="C21" s="91"/>
      <c r="D21" s="91"/>
      <c r="E21" s="91"/>
      <c r="F21" s="91"/>
      <c r="G21" s="91"/>
    </row>
    <row r="22" spans="2:8" ht="16.5" customHeight="1" x14ac:dyDescent="0.3">
      <c r="B22" s="91"/>
      <c r="C22" s="91"/>
      <c r="D22" s="91"/>
      <c r="E22" s="91"/>
      <c r="F22" s="91"/>
      <c r="G22" s="91"/>
    </row>
    <row r="23" spans="2:8" ht="16.5" customHeight="1" x14ac:dyDescent="0.3">
      <c r="B23" s="23"/>
      <c r="C23" s="23"/>
      <c r="D23" s="23"/>
      <c r="E23" s="23"/>
      <c r="F23" s="22"/>
      <c r="G23" s="22"/>
    </row>
    <row r="24" spans="2:8" ht="16.5" customHeight="1" x14ac:dyDescent="0.3">
      <c r="B24" s="106" t="s">
        <v>85</v>
      </c>
      <c r="C24" s="107"/>
      <c r="D24" s="107"/>
      <c r="E24" s="107"/>
      <c r="F24" s="107"/>
      <c r="G24" s="107"/>
    </row>
    <row r="25" spans="2:8" ht="16.5" customHeight="1" x14ac:dyDescent="0.3">
      <c r="B25" s="89"/>
      <c r="C25" s="90"/>
      <c r="D25" s="90"/>
      <c r="E25" s="90"/>
      <c r="F25" s="91"/>
      <c r="G25" s="91"/>
      <c r="H25" s="22"/>
    </row>
    <row r="26" spans="2:8" ht="16.5" customHeight="1" x14ac:dyDescent="0.3">
      <c r="B26" s="89"/>
      <c r="C26" s="90"/>
      <c r="D26" s="90"/>
      <c r="E26" s="90"/>
      <c r="F26" s="91"/>
      <c r="G26" s="91"/>
      <c r="H26" s="22"/>
    </row>
    <row r="27" spans="2:8" ht="16.5" customHeight="1" x14ac:dyDescent="0.3">
      <c r="B27" s="91"/>
      <c r="C27" s="91"/>
      <c r="D27" s="91"/>
      <c r="E27" s="91"/>
      <c r="F27" s="91"/>
      <c r="G27" s="91"/>
      <c r="H27" s="22"/>
    </row>
    <row r="28" spans="2:8" ht="16.5" customHeight="1" x14ac:dyDescent="0.3">
      <c r="B28" s="91"/>
      <c r="C28" s="91"/>
      <c r="D28" s="91"/>
      <c r="E28" s="91"/>
      <c r="F28" s="91"/>
      <c r="G28" s="91"/>
      <c r="H28" s="22"/>
    </row>
    <row r="29" spans="2:8" ht="16.5" customHeight="1" x14ac:dyDescent="0.3">
      <c r="B29" s="91"/>
      <c r="C29" s="91"/>
      <c r="D29" s="91"/>
      <c r="E29" s="91"/>
      <c r="F29" s="91"/>
      <c r="G29" s="91"/>
      <c r="H29" s="22"/>
    </row>
    <row r="30" spans="2:8" ht="16.5" customHeight="1" x14ac:dyDescent="0.3">
      <c r="B30" s="23"/>
      <c r="C30" s="23"/>
      <c r="D30" s="23"/>
      <c r="E30" s="23"/>
      <c r="F30" s="22"/>
      <c r="G30" s="22"/>
      <c r="H30" s="22"/>
    </row>
    <row r="31" spans="2:8" ht="16.5" customHeight="1" x14ac:dyDescent="0.3">
      <c r="B31" s="27" t="s">
        <v>15</v>
      </c>
      <c r="C31" s="97" t="s">
        <v>16</v>
      </c>
      <c r="D31" s="97"/>
      <c r="E31" s="27" t="s">
        <v>17</v>
      </c>
      <c r="F31" s="27" t="s">
        <v>28</v>
      </c>
      <c r="G31" s="27" t="s">
        <v>29</v>
      </c>
    </row>
    <row r="32" spans="2:8" ht="16.5" customHeight="1" x14ac:dyDescent="0.3">
      <c r="B32" s="26">
        <v>1</v>
      </c>
      <c r="C32" s="98"/>
      <c r="D32" s="99"/>
      <c r="E32" s="7"/>
      <c r="F32" s="8"/>
      <c r="G32" s="6">
        <f>E32*F32</f>
        <v>0</v>
      </c>
      <c r="H32" s="84"/>
    </row>
    <row r="33" spans="2:8" ht="16.5" customHeight="1" x14ac:dyDescent="0.3">
      <c r="B33" s="26">
        <v>2</v>
      </c>
      <c r="C33" s="98"/>
      <c r="D33" s="99"/>
      <c r="E33" s="7"/>
      <c r="F33" s="8"/>
      <c r="G33" s="6">
        <f t="shared" ref="G33:G36" si="0">E33*F33</f>
        <v>0</v>
      </c>
    </row>
    <row r="34" spans="2:8" ht="16.5" customHeight="1" x14ac:dyDescent="0.3">
      <c r="B34" s="26">
        <v>3</v>
      </c>
      <c r="C34" s="98"/>
      <c r="D34" s="99"/>
      <c r="E34" s="7"/>
      <c r="F34" s="8"/>
      <c r="G34" s="6">
        <f t="shared" si="0"/>
        <v>0</v>
      </c>
    </row>
    <row r="35" spans="2:8" ht="16.5" customHeight="1" x14ac:dyDescent="0.3">
      <c r="B35" s="26">
        <v>4</v>
      </c>
      <c r="C35" s="102"/>
      <c r="D35" s="103"/>
      <c r="E35" s="7"/>
      <c r="F35" s="8"/>
      <c r="G35" s="6">
        <f t="shared" si="0"/>
        <v>0</v>
      </c>
    </row>
    <row r="36" spans="2:8" ht="16.5" customHeight="1" x14ac:dyDescent="0.3">
      <c r="B36" s="26">
        <v>5</v>
      </c>
      <c r="C36" s="92"/>
      <c r="D36" s="104"/>
      <c r="E36" s="7"/>
      <c r="F36" s="8"/>
      <c r="G36" s="6">
        <f t="shared" si="0"/>
        <v>0</v>
      </c>
    </row>
    <row r="37" spans="2:8" ht="16.5" customHeight="1" x14ac:dyDescent="0.3">
      <c r="B37" s="22"/>
      <c r="C37" s="22"/>
      <c r="D37" s="22"/>
      <c r="E37" s="22"/>
      <c r="F37" s="22"/>
      <c r="G37" s="22"/>
      <c r="H37" s="22"/>
    </row>
    <row r="38" spans="2:8" ht="16.5" customHeight="1" x14ac:dyDescent="0.3">
      <c r="B38" s="27" t="s">
        <v>15</v>
      </c>
      <c r="C38" s="27" t="s">
        <v>30</v>
      </c>
      <c r="D38" s="27" t="s">
        <v>31</v>
      </c>
      <c r="E38" s="97" t="s">
        <v>25</v>
      </c>
      <c r="F38" s="101"/>
      <c r="G38" s="27" t="s">
        <v>32</v>
      </c>
      <c r="H38" s="22"/>
    </row>
    <row r="39" spans="2:8" ht="16.5" customHeight="1" x14ac:dyDescent="0.3">
      <c r="B39" s="26">
        <v>1</v>
      </c>
      <c r="C39" s="73"/>
      <c r="D39" s="74"/>
      <c r="E39" s="100" t="s">
        <v>13</v>
      </c>
      <c r="F39" s="100"/>
      <c r="G39" s="75">
        <f t="shared" ref="G39:G42" si="1">C39-D39</f>
        <v>0</v>
      </c>
      <c r="H39" s="22"/>
    </row>
    <row r="40" spans="2:8" ht="16.5" customHeight="1" x14ac:dyDescent="0.3">
      <c r="B40" s="26">
        <v>2</v>
      </c>
      <c r="C40" s="73"/>
      <c r="D40" s="74"/>
      <c r="E40" s="100" t="s">
        <v>13</v>
      </c>
      <c r="F40" s="100"/>
      <c r="G40" s="75">
        <f t="shared" si="1"/>
        <v>0</v>
      </c>
      <c r="H40" s="22"/>
    </row>
    <row r="41" spans="2:8" ht="16.5" customHeight="1" x14ac:dyDescent="0.3">
      <c r="B41" s="26">
        <v>3</v>
      </c>
      <c r="C41" s="73"/>
      <c r="D41" s="74"/>
      <c r="E41" s="100" t="s">
        <v>13</v>
      </c>
      <c r="F41" s="100"/>
      <c r="G41" s="75">
        <f t="shared" si="1"/>
        <v>0</v>
      </c>
      <c r="H41" s="22"/>
    </row>
    <row r="42" spans="2:8" ht="16.5" customHeight="1" x14ac:dyDescent="0.3">
      <c r="B42" s="26">
        <v>4</v>
      </c>
      <c r="C42" s="73"/>
      <c r="D42" s="74"/>
      <c r="E42" s="100" t="s">
        <v>13</v>
      </c>
      <c r="F42" s="100"/>
      <c r="G42" s="75">
        <f t="shared" si="1"/>
        <v>0</v>
      </c>
      <c r="H42" s="22"/>
    </row>
    <row r="43" spans="2:8" ht="16.5" customHeight="1" x14ac:dyDescent="0.3">
      <c r="B43" s="26">
        <v>5</v>
      </c>
      <c r="C43" s="73"/>
      <c r="D43" s="74"/>
      <c r="E43" s="100" t="s">
        <v>13</v>
      </c>
      <c r="F43" s="100"/>
      <c r="G43" s="75">
        <f>C43-D43</f>
        <v>0</v>
      </c>
      <c r="H43" s="22"/>
    </row>
    <row r="44" spans="2:8" ht="16.5" customHeight="1" x14ac:dyDescent="0.3">
      <c r="B44" s="22"/>
      <c r="C44" s="22"/>
      <c r="D44" s="22"/>
      <c r="E44" s="22"/>
      <c r="F44" s="22"/>
      <c r="G44" s="22"/>
      <c r="H44" s="22"/>
    </row>
    <row r="45" spans="2:8" ht="30.75" x14ac:dyDescent="0.3">
      <c r="B45" s="1"/>
      <c r="C45" s="28" t="s">
        <v>46</v>
      </c>
      <c r="D45" s="28" t="s">
        <v>42</v>
      </c>
      <c r="E45" s="28" t="s">
        <v>45</v>
      </c>
      <c r="F45" s="28" t="s">
        <v>44</v>
      </c>
      <c r="G45" s="28" t="s">
        <v>43</v>
      </c>
      <c r="H45" s="22"/>
    </row>
    <row r="46" spans="2:8" x14ac:dyDescent="0.3">
      <c r="B46" s="27" t="s">
        <v>41</v>
      </c>
      <c r="C46" s="32"/>
      <c r="D46" s="32"/>
      <c r="E46" s="32"/>
      <c r="F46" s="32"/>
      <c r="G46" s="6">
        <f>SUM(C46:F46)</f>
        <v>0</v>
      </c>
      <c r="H46" s="22"/>
    </row>
    <row r="47" spans="2:8" ht="16.5" customHeight="1" x14ac:dyDescent="0.3">
      <c r="B47" s="1"/>
      <c r="C47" s="22"/>
      <c r="D47" s="22"/>
      <c r="E47" s="22"/>
      <c r="F47" s="22"/>
      <c r="G47" s="22"/>
      <c r="H47" s="22"/>
    </row>
    <row r="48" spans="2:8" ht="16.5" customHeight="1" x14ac:dyDescent="0.3">
      <c r="B48" s="86" t="s">
        <v>86</v>
      </c>
      <c r="C48" s="87"/>
      <c r="D48" s="87"/>
      <c r="E48" s="87"/>
      <c r="F48" s="87"/>
      <c r="G48" s="87"/>
      <c r="H48" s="22"/>
    </row>
    <row r="49" spans="2:9" ht="16.5" customHeight="1" x14ac:dyDescent="0.3">
      <c r="B49" s="88"/>
      <c r="C49" s="88"/>
      <c r="D49" s="88"/>
      <c r="E49" s="88"/>
      <c r="F49" s="88"/>
      <c r="G49" s="88"/>
      <c r="H49" s="22"/>
    </row>
    <row r="50" spans="2:9" ht="16.5" customHeight="1" x14ac:dyDescent="0.3">
      <c r="B50" s="89"/>
      <c r="C50" s="90"/>
      <c r="D50" s="90"/>
      <c r="E50" s="90"/>
      <c r="F50" s="91"/>
      <c r="G50" s="91"/>
      <c r="H50" s="22"/>
      <c r="I50" s="85"/>
    </row>
    <row r="51" spans="2:9" ht="16.5" customHeight="1" x14ac:dyDescent="0.3">
      <c r="B51" s="89"/>
      <c r="C51" s="90"/>
      <c r="D51" s="90"/>
      <c r="E51" s="90"/>
      <c r="F51" s="91"/>
      <c r="G51" s="91"/>
      <c r="H51" s="22"/>
      <c r="I51" s="83"/>
    </row>
    <row r="52" spans="2:9" ht="16.5" customHeight="1" x14ac:dyDescent="0.3">
      <c r="B52" s="89"/>
      <c r="C52" s="90"/>
      <c r="D52" s="90"/>
      <c r="E52" s="90"/>
      <c r="F52" s="91"/>
      <c r="G52" s="91"/>
      <c r="H52" s="22"/>
    </row>
    <row r="53" spans="2:9" ht="16.5" customHeight="1" x14ac:dyDescent="0.3">
      <c r="B53" s="90"/>
      <c r="C53" s="90"/>
      <c r="D53" s="90"/>
      <c r="E53" s="90"/>
      <c r="F53" s="91"/>
      <c r="G53" s="91"/>
      <c r="H53" s="22"/>
    </row>
    <row r="54" spans="2:9" ht="16.5" customHeight="1" x14ac:dyDescent="0.3">
      <c r="B54" s="90"/>
      <c r="C54" s="90"/>
      <c r="D54" s="90"/>
      <c r="E54" s="90"/>
      <c r="F54" s="91"/>
      <c r="G54" s="91"/>
      <c r="H54" s="22"/>
    </row>
    <row r="55" spans="2:9" ht="16.5" customHeight="1" x14ac:dyDescent="0.3">
      <c r="B55" s="22"/>
      <c r="C55" s="21"/>
      <c r="D55" s="21"/>
      <c r="E55" s="21"/>
      <c r="F55" s="22"/>
      <c r="G55" s="22"/>
      <c r="H55" s="22"/>
    </row>
    <row r="56" spans="2:9" ht="16.5" customHeight="1" x14ac:dyDescent="0.3">
      <c r="B56" s="86" t="s">
        <v>87</v>
      </c>
      <c r="C56" s="87"/>
      <c r="D56" s="87"/>
      <c r="E56" s="87"/>
      <c r="F56" s="87"/>
      <c r="G56" s="87"/>
      <c r="H56" s="22"/>
    </row>
    <row r="57" spans="2:9" ht="16.5" customHeight="1" x14ac:dyDescent="0.3">
      <c r="B57" s="88"/>
      <c r="C57" s="88"/>
      <c r="D57" s="88"/>
      <c r="E57" s="88"/>
      <c r="F57" s="88"/>
      <c r="G57" s="88"/>
      <c r="H57" s="22"/>
    </row>
    <row r="58" spans="2:9" ht="16.5" customHeight="1" x14ac:dyDescent="0.3">
      <c r="B58" s="89"/>
      <c r="C58" s="90"/>
      <c r="D58" s="90"/>
      <c r="E58" s="90"/>
      <c r="F58" s="91"/>
      <c r="G58" s="91"/>
      <c r="H58" s="22"/>
    </row>
    <row r="59" spans="2:9" ht="16.5" customHeight="1" x14ac:dyDescent="0.3">
      <c r="B59" s="89"/>
      <c r="C59" s="90"/>
      <c r="D59" s="90"/>
      <c r="E59" s="90"/>
      <c r="F59" s="91"/>
      <c r="G59" s="91"/>
      <c r="H59" s="22"/>
    </row>
    <row r="60" spans="2:9" ht="16.5" customHeight="1" x14ac:dyDescent="0.3">
      <c r="B60" s="89"/>
      <c r="C60" s="90"/>
      <c r="D60" s="90"/>
      <c r="E60" s="90"/>
      <c r="F60" s="91"/>
      <c r="G60" s="91"/>
      <c r="H60" s="22"/>
    </row>
    <row r="61" spans="2:9" ht="16.5" customHeight="1" x14ac:dyDescent="0.3">
      <c r="B61" s="90"/>
      <c r="C61" s="90"/>
      <c r="D61" s="90"/>
      <c r="E61" s="90"/>
      <c r="F61" s="91"/>
      <c r="G61" s="91"/>
      <c r="H61" s="22"/>
    </row>
    <row r="62" spans="2:9" ht="16.5" customHeight="1" x14ac:dyDescent="0.3">
      <c r="B62" s="90"/>
      <c r="C62" s="90"/>
      <c r="D62" s="90"/>
      <c r="E62" s="90"/>
      <c r="F62" s="91"/>
      <c r="G62" s="91"/>
      <c r="H62" s="22"/>
    </row>
    <row r="63" spans="2:9" ht="16.5" customHeight="1" x14ac:dyDescent="0.3">
      <c r="B63" s="22"/>
      <c r="C63" s="21"/>
      <c r="D63" s="21"/>
      <c r="E63" s="21"/>
      <c r="F63" s="22"/>
      <c r="G63" s="22"/>
      <c r="H63" s="22"/>
    </row>
    <row r="64" spans="2:9" ht="16.5" customHeight="1" x14ac:dyDescent="0.3">
      <c r="B64" s="97" t="s">
        <v>88</v>
      </c>
      <c r="C64" s="105"/>
      <c r="D64" s="105"/>
      <c r="E64" s="105"/>
      <c r="F64" s="105"/>
      <c r="G64" s="105"/>
      <c r="H64" s="22"/>
    </row>
    <row r="65" spans="2:9" ht="16.5" customHeight="1" x14ac:dyDescent="0.3">
      <c r="B65" s="33"/>
      <c r="C65" s="21"/>
      <c r="D65" s="21"/>
      <c r="E65" s="21"/>
      <c r="F65" s="22"/>
      <c r="G65" s="34"/>
      <c r="H65" s="22"/>
    </row>
    <row r="66" spans="2:9" ht="16.5" customHeight="1" x14ac:dyDescent="0.3">
      <c r="B66" s="33"/>
      <c r="C66" s="75">
        <f ca="1">SUMIF($E$39:$F$43,D66,$G$39:$G$43)</f>
        <v>0</v>
      </c>
      <c r="D66" s="9" t="s">
        <v>89</v>
      </c>
      <c r="E66" s="3" t="s">
        <v>69</v>
      </c>
      <c r="F66" s="6">
        <f>SUM(G32:G36)+G46</f>
        <v>0</v>
      </c>
      <c r="G66" s="34"/>
      <c r="I66" s="22"/>
    </row>
    <row r="67" spans="2:9" ht="16.5" customHeight="1" x14ac:dyDescent="0.3">
      <c r="B67" s="5"/>
      <c r="C67" s="75">
        <f t="shared" ref="C67:C73" ca="1" si="2">SUMIF($E$39:$F$43,D67,$G$39:$G$43)</f>
        <v>0</v>
      </c>
      <c r="D67" s="9" t="s">
        <v>90</v>
      </c>
      <c r="E67" s="3" t="s">
        <v>70</v>
      </c>
      <c r="F67" s="10"/>
      <c r="G67" s="34"/>
      <c r="H67" s="22"/>
      <c r="I67" s="22"/>
    </row>
    <row r="68" spans="2:9" ht="16.5" customHeight="1" x14ac:dyDescent="0.3">
      <c r="B68" s="5"/>
      <c r="C68" s="75">
        <f t="shared" ca="1" si="2"/>
        <v>0</v>
      </c>
      <c r="D68" s="9" t="s">
        <v>91</v>
      </c>
      <c r="E68" s="3" t="s">
        <v>71</v>
      </c>
      <c r="F68" s="10"/>
      <c r="G68" s="34"/>
      <c r="H68" s="22"/>
      <c r="I68" s="22"/>
    </row>
    <row r="69" spans="2:9" ht="16.5" customHeight="1" x14ac:dyDescent="0.3">
      <c r="B69" s="5"/>
      <c r="C69" s="75">
        <f t="shared" ca="1" si="2"/>
        <v>0</v>
      </c>
      <c r="D69" s="9" t="s">
        <v>92</v>
      </c>
      <c r="E69" s="3" t="s">
        <v>72</v>
      </c>
      <c r="F69" s="6">
        <f>F66-F67-F68</f>
        <v>0</v>
      </c>
      <c r="G69" s="34"/>
      <c r="H69" s="22"/>
      <c r="I69" s="22"/>
    </row>
    <row r="70" spans="2:9" ht="16.5" customHeight="1" x14ac:dyDescent="0.3">
      <c r="B70" s="33"/>
      <c r="C70" s="75">
        <f t="shared" ca="1" si="2"/>
        <v>0</v>
      </c>
      <c r="D70" s="9" t="s">
        <v>93</v>
      </c>
      <c r="E70" s="3" t="s">
        <v>73</v>
      </c>
      <c r="F70" s="6">
        <f ca="1">(C66*Reference!J2+C67*Reference!K2+C68*Reference!L2+C69*Reference!M2+C70*Reference!N2+C71*Reference!O2+C72*Reference!P2+C73*Reference!Q2)</f>
        <v>0</v>
      </c>
      <c r="G70" s="34"/>
      <c r="H70" s="22"/>
      <c r="I70" s="22"/>
    </row>
    <row r="71" spans="2:9" ht="16.5" customHeight="1" x14ac:dyDescent="0.3">
      <c r="B71" s="33"/>
      <c r="C71" s="75">
        <f t="shared" ca="1" si="2"/>
        <v>0</v>
      </c>
      <c r="D71" s="9" t="s">
        <v>94</v>
      </c>
      <c r="E71" s="3" t="s">
        <v>74</v>
      </c>
      <c r="F71" s="82">
        <f ca="1">VLOOKUP(F69,Reference!AA:AB,2,1)</f>
        <v>50</v>
      </c>
      <c r="G71" s="35" t="s">
        <v>37</v>
      </c>
      <c r="H71" s="22"/>
      <c r="I71" s="22"/>
    </row>
    <row r="72" spans="2:9" ht="16.5" customHeight="1" x14ac:dyDescent="0.3">
      <c r="B72" s="33"/>
      <c r="C72" s="75">
        <f t="shared" ca="1" si="2"/>
        <v>0</v>
      </c>
      <c r="D72" s="9" t="s">
        <v>96</v>
      </c>
      <c r="E72" s="3" t="s">
        <v>75</v>
      </c>
      <c r="F72" s="19">
        <f ca="1">(C66*Reference!F3)+(C67*Reference!E4*Reference!F4)+(Application!C68*Reference!E5*Reference!F5)+(Application!C69*Reference!E6*Reference!F6)+(Application!C70*Reference!E7*Reference!F7)</f>
        <v>0</v>
      </c>
      <c r="G72" s="35" t="s">
        <v>26</v>
      </c>
    </row>
    <row r="73" spans="2:9" ht="16.5" customHeight="1" x14ac:dyDescent="0.3">
      <c r="B73" s="33"/>
      <c r="C73" s="75">
        <f t="shared" ca="1" si="2"/>
        <v>0</v>
      </c>
      <c r="D73" s="9" t="s">
        <v>95</v>
      </c>
      <c r="E73" s="3" t="s">
        <v>76</v>
      </c>
      <c r="F73" s="29" t="e">
        <f ca="1">F72/(F69/1000)</f>
        <v>#DIV/0!</v>
      </c>
      <c r="G73" s="35" t="s">
        <v>83</v>
      </c>
    </row>
    <row r="74" spans="2:9" ht="16.5" customHeight="1" x14ac:dyDescent="0.3">
      <c r="B74" s="36"/>
      <c r="C74" s="37"/>
      <c r="D74" s="37"/>
      <c r="E74" s="37"/>
      <c r="F74" s="37"/>
      <c r="G74" s="38"/>
    </row>
    <row r="82" spans="2:2" ht="16.5" customHeight="1" x14ac:dyDescent="0.3">
      <c r="B82" s="24"/>
    </row>
  </sheetData>
  <mergeCells count="33">
    <mergeCell ref="B64:G64"/>
    <mergeCell ref="B24:G24"/>
    <mergeCell ref="B17:G17"/>
    <mergeCell ref="C10:D10"/>
    <mergeCell ref="C11:D11"/>
    <mergeCell ref="C14:D14"/>
    <mergeCell ref="F10:G10"/>
    <mergeCell ref="E41:F41"/>
    <mergeCell ref="E42:F42"/>
    <mergeCell ref="E43:F43"/>
    <mergeCell ref="F11:G11"/>
    <mergeCell ref="F13:G13"/>
    <mergeCell ref="F14:G14"/>
    <mergeCell ref="E40:F40"/>
    <mergeCell ref="B58:G62"/>
    <mergeCell ref="F12:G12"/>
    <mergeCell ref="B4:E4"/>
    <mergeCell ref="B5:E5"/>
    <mergeCell ref="B50:G54"/>
    <mergeCell ref="C31:D31"/>
    <mergeCell ref="C32:D32"/>
    <mergeCell ref="E39:F39"/>
    <mergeCell ref="E38:F38"/>
    <mergeCell ref="C34:D34"/>
    <mergeCell ref="C35:D35"/>
    <mergeCell ref="C36:D36"/>
    <mergeCell ref="C33:D33"/>
    <mergeCell ref="B48:G49"/>
    <mergeCell ref="B56:G57"/>
    <mergeCell ref="B18:G22"/>
    <mergeCell ref="B25:G29"/>
    <mergeCell ref="C12:D12"/>
    <mergeCell ref="C13:D13"/>
  </mergeCells>
  <pageMargins left="0.7" right="0.7" top="0.75" bottom="0.75" header="0.3" footer="0.3"/>
  <pageSetup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Reference!$A$2:$A$13</xm:f>
          </x14:formula1>
          <xm:sqref>F11</xm:sqref>
        </x14:dataValidation>
        <x14:dataValidation type="list" allowBlank="1" showInputMessage="1" showErrorMessage="1" xr:uid="{00000000-0002-0000-0000-000001000000}">
          <x14:formula1>
            <xm:f>Reference!$B$2:$B$11</xm:f>
          </x14:formula1>
          <xm:sqref>E39:F43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67"/>
  <sheetViews>
    <sheetView workbookViewId="0">
      <selection activeCell="C28" sqref="C28"/>
    </sheetView>
  </sheetViews>
  <sheetFormatPr defaultRowHeight="15" x14ac:dyDescent="0.25"/>
  <cols>
    <col min="1" max="1" width="8.7109375" style="41" customWidth="1"/>
    <col min="2" max="7" width="26.7109375" style="41" customWidth="1"/>
    <col min="8" max="16384" width="9.140625" style="41"/>
  </cols>
  <sheetData>
    <row r="1" spans="2:7" ht="16.5" x14ac:dyDescent="0.3">
      <c r="B1" s="40"/>
      <c r="C1" s="40"/>
      <c r="D1" s="40"/>
      <c r="E1" s="40"/>
      <c r="F1" s="40"/>
      <c r="G1" s="40"/>
    </row>
    <row r="2" spans="2:7" ht="16.5" x14ac:dyDescent="0.3">
      <c r="B2" s="40"/>
      <c r="C2" s="40"/>
      <c r="D2" s="40"/>
      <c r="E2" s="40"/>
      <c r="F2" s="40"/>
      <c r="G2" s="40"/>
    </row>
    <row r="3" spans="2:7" ht="16.5" x14ac:dyDescent="0.3">
      <c r="B3" s="40"/>
      <c r="C3" s="40"/>
      <c r="D3" s="40"/>
      <c r="E3" s="40"/>
      <c r="F3" s="42"/>
      <c r="G3" s="40"/>
    </row>
    <row r="4" spans="2:7" ht="20.25" x14ac:dyDescent="0.3">
      <c r="B4" s="115" t="s">
        <v>14</v>
      </c>
      <c r="C4" s="116"/>
      <c r="D4" s="116"/>
      <c r="E4" s="116"/>
      <c r="F4" s="117"/>
      <c r="G4" s="40"/>
    </row>
    <row r="5" spans="2:7" ht="20.25" x14ac:dyDescent="0.3">
      <c r="B5" s="115" t="s">
        <v>40</v>
      </c>
      <c r="C5" s="116"/>
      <c r="D5" s="116"/>
      <c r="E5" s="116"/>
      <c r="F5" s="117"/>
      <c r="G5" s="40"/>
    </row>
    <row r="6" spans="2:7" ht="16.5" x14ac:dyDescent="0.3">
      <c r="B6" s="40"/>
      <c r="C6" s="40"/>
      <c r="D6" s="40"/>
      <c r="E6" s="40"/>
      <c r="F6" s="40"/>
      <c r="G6" s="40"/>
    </row>
    <row r="7" spans="2:7" ht="16.5" x14ac:dyDescent="0.3">
      <c r="B7" s="40"/>
      <c r="C7" s="40"/>
      <c r="D7" s="40"/>
      <c r="E7" s="40"/>
      <c r="F7" s="40"/>
      <c r="G7" s="40"/>
    </row>
    <row r="8" spans="2:7" ht="16.5" x14ac:dyDescent="0.3">
      <c r="B8" s="40"/>
      <c r="C8" s="40"/>
      <c r="D8" s="40"/>
      <c r="E8" s="40"/>
      <c r="F8" s="40"/>
      <c r="G8" s="40"/>
    </row>
    <row r="9" spans="2:7" ht="16.5" x14ac:dyDescent="0.3">
      <c r="B9" s="43" t="s">
        <v>61</v>
      </c>
      <c r="C9" s="131">
        <f>Application!C10</f>
        <v>0</v>
      </c>
      <c r="D9" s="132"/>
      <c r="E9" s="44" t="s">
        <v>60</v>
      </c>
      <c r="F9" s="129" t="str">
        <f>Application!F10</f>
        <v>(Office Use Only)</v>
      </c>
      <c r="G9" s="130"/>
    </row>
    <row r="10" spans="2:7" ht="16.5" x14ac:dyDescent="0.3">
      <c r="B10" s="43" t="s">
        <v>62</v>
      </c>
      <c r="C10" s="131">
        <f>Application!C11</f>
        <v>0</v>
      </c>
      <c r="D10" s="132"/>
      <c r="E10" s="45" t="s">
        <v>0</v>
      </c>
      <c r="F10" s="129" t="str">
        <f>Application!F11</f>
        <v>(Choose from dropdown menu)</v>
      </c>
      <c r="G10" s="130"/>
    </row>
    <row r="11" spans="2:7" ht="16.5" x14ac:dyDescent="0.3">
      <c r="B11" s="43" t="s">
        <v>63</v>
      </c>
      <c r="C11" s="131">
        <f>Application!C12</f>
        <v>0</v>
      </c>
      <c r="D11" s="132"/>
      <c r="E11" s="45" t="s">
        <v>64</v>
      </c>
      <c r="F11" s="131">
        <f>Application!F12</f>
        <v>0</v>
      </c>
      <c r="G11" s="132"/>
    </row>
    <row r="12" spans="2:7" ht="16.5" x14ac:dyDescent="0.3">
      <c r="B12" s="43" t="s">
        <v>65</v>
      </c>
      <c r="C12" s="131">
        <f>Application!C13</f>
        <v>0</v>
      </c>
      <c r="D12" s="132"/>
      <c r="E12" s="45" t="s">
        <v>78</v>
      </c>
      <c r="F12" s="133"/>
      <c r="G12" s="134"/>
    </row>
    <row r="13" spans="2:7" ht="16.5" x14ac:dyDescent="0.3">
      <c r="B13" s="43" t="s">
        <v>77</v>
      </c>
      <c r="C13" s="133"/>
      <c r="D13" s="134"/>
      <c r="E13" s="45" t="s">
        <v>79</v>
      </c>
      <c r="F13" s="133"/>
      <c r="G13" s="134"/>
    </row>
    <row r="14" spans="2:7" ht="16.5" x14ac:dyDescent="0.3">
      <c r="B14" s="43"/>
      <c r="C14" s="46"/>
      <c r="D14" s="47"/>
      <c r="E14" s="43"/>
      <c r="F14" s="46"/>
      <c r="G14" s="47"/>
    </row>
    <row r="15" spans="2:7" ht="16.5" customHeight="1" x14ac:dyDescent="0.25"/>
    <row r="16" spans="2:7" ht="15" customHeight="1" x14ac:dyDescent="0.25">
      <c r="B16" s="118" t="s">
        <v>55</v>
      </c>
      <c r="C16" s="119"/>
      <c r="D16" s="119"/>
      <c r="E16" s="119"/>
      <c r="F16" s="119"/>
      <c r="G16" s="119"/>
    </row>
    <row r="17" spans="2:7" x14ac:dyDescent="0.25">
      <c r="B17" s="119"/>
      <c r="C17" s="119"/>
      <c r="D17" s="119"/>
      <c r="E17" s="119"/>
      <c r="F17" s="119"/>
      <c r="G17" s="119"/>
    </row>
    <row r="18" spans="2:7" ht="15" customHeight="1" x14ac:dyDescent="0.25">
      <c r="B18" s="135"/>
      <c r="C18" s="136"/>
      <c r="D18" s="136"/>
      <c r="E18" s="136"/>
      <c r="F18" s="136"/>
      <c r="G18" s="136"/>
    </row>
    <row r="19" spans="2:7" ht="15" customHeight="1" x14ac:dyDescent="0.25">
      <c r="B19" s="135"/>
      <c r="C19" s="136"/>
      <c r="D19" s="136"/>
      <c r="E19" s="136"/>
      <c r="F19" s="136"/>
      <c r="G19" s="136"/>
    </row>
    <row r="20" spans="2:7" ht="15" customHeight="1" x14ac:dyDescent="0.25">
      <c r="B20" s="135"/>
      <c r="C20" s="136"/>
      <c r="D20" s="136"/>
      <c r="E20" s="136"/>
      <c r="F20" s="136"/>
      <c r="G20" s="136"/>
    </row>
    <row r="21" spans="2:7" ht="15" customHeight="1" x14ac:dyDescent="0.25">
      <c r="B21" s="135"/>
      <c r="C21" s="136"/>
      <c r="D21" s="136"/>
      <c r="E21" s="136"/>
      <c r="F21" s="136"/>
      <c r="G21" s="136"/>
    </row>
    <row r="22" spans="2:7" ht="15" customHeight="1" x14ac:dyDescent="0.25">
      <c r="B22" s="135"/>
      <c r="C22" s="136"/>
      <c r="D22" s="136"/>
      <c r="E22" s="136"/>
      <c r="F22" s="136"/>
      <c r="G22" s="136"/>
    </row>
    <row r="23" spans="2:7" ht="15" customHeight="1" x14ac:dyDescent="0.25">
      <c r="B23" s="135"/>
      <c r="C23" s="136"/>
      <c r="D23" s="136"/>
      <c r="E23" s="136"/>
      <c r="F23" s="136"/>
      <c r="G23" s="136"/>
    </row>
    <row r="24" spans="2:7" ht="15" customHeight="1" x14ac:dyDescent="0.25">
      <c r="B24" s="135"/>
      <c r="C24" s="136"/>
      <c r="D24" s="136"/>
      <c r="E24" s="136"/>
      <c r="F24" s="136"/>
      <c r="G24" s="136"/>
    </row>
    <row r="25" spans="2:7" x14ac:dyDescent="0.25">
      <c r="B25" s="136"/>
      <c r="C25" s="136"/>
      <c r="D25" s="136"/>
      <c r="E25" s="136"/>
      <c r="F25" s="136"/>
      <c r="G25" s="136"/>
    </row>
    <row r="26" spans="2:7" x14ac:dyDescent="0.25">
      <c r="B26" s="136"/>
      <c r="C26" s="136"/>
      <c r="D26" s="136"/>
      <c r="E26" s="136"/>
      <c r="F26" s="136"/>
      <c r="G26" s="136"/>
    </row>
    <row r="27" spans="2:7" x14ac:dyDescent="0.25">
      <c r="B27" s="136"/>
      <c r="C27" s="136"/>
      <c r="D27" s="136"/>
      <c r="E27" s="136"/>
      <c r="F27" s="136"/>
      <c r="G27" s="136"/>
    </row>
    <row r="28" spans="2:7" x14ac:dyDescent="0.25">
      <c r="B28" s="48"/>
      <c r="C28" s="48"/>
      <c r="D28" s="48"/>
      <c r="E28" s="48"/>
      <c r="F28" s="48"/>
      <c r="G28" s="48"/>
    </row>
    <row r="30" spans="2:7" x14ac:dyDescent="0.25">
      <c r="B30" s="49" t="s">
        <v>15</v>
      </c>
      <c r="C30" s="137" t="s">
        <v>16</v>
      </c>
      <c r="D30" s="138"/>
      <c r="E30" s="49" t="s">
        <v>48</v>
      </c>
      <c r="F30" s="49" t="s">
        <v>49</v>
      </c>
      <c r="G30" s="49" t="s">
        <v>47</v>
      </c>
    </row>
    <row r="31" spans="2:7" ht="16.5" x14ac:dyDescent="0.3">
      <c r="B31" s="50">
        <v>1</v>
      </c>
      <c r="C31" s="129">
        <f>Application!C32</f>
        <v>0</v>
      </c>
      <c r="D31" s="130"/>
      <c r="E31" s="51">
        <f>Application!G32</f>
        <v>0</v>
      </c>
      <c r="F31" s="52"/>
      <c r="G31" s="53" t="e">
        <f>F31/E31</f>
        <v>#DIV/0!</v>
      </c>
    </row>
    <row r="32" spans="2:7" ht="16.5" x14ac:dyDescent="0.3">
      <c r="B32" s="50">
        <v>2</v>
      </c>
      <c r="C32" s="129">
        <f>Application!C33</f>
        <v>0</v>
      </c>
      <c r="D32" s="130"/>
      <c r="E32" s="51">
        <f>Application!G33</f>
        <v>0</v>
      </c>
      <c r="F32" s="52"/>
      <c r="G32" s="53" t="e">
        <f>F32/E32</f>
        <v>#DIV/0!</v>
      </c>
    </row>
    <row r="33" spans="2:8" ht="16.5" x14ac:dyDescent="0.3">
      <c r="B33" s="50">
        <v>3</v>
      </c>
      <c r="C33" s="129">
        <f>Application!C34</f>
        <v>0</v>
      </c>
      <c r="D33" s="130"/>
      <c r="E33" s="51">
        <f>Application!G34</f>
        <v>0</v>
      </c>
      <c r="F33" s="52"/>
      <c r="G33" s="53" t="e">
        <f t="shared" ref="G33:G35" si="0">F33/E33</f>
        <v>#DIV/0!</v>
      </c>
    </row>
    <row r="34" spans="2:8" ht="16.5" x14ac:dyDescent="0.3">
      <c r="B34" s="50">
        <v>4</v>
      </c>
      <c r="C34" s="129">
        <f>Application!C35</f>
        <v>0</v>
      </c>
      <c r="D34" s="130"/>
      <c r="E34" s="51">
        <f>Application!G35</f>
        <v>0</v>
      </c>
      <c r="F34" s="52"/>
      <c r="G34" s="53" t="e">
        <f t="shared" si="0"/>
        <v>#DIV/0!</v>
      </c>
    </row>
    <row r="35" spans="2:8" ht="16.5" x14ac:dyDescent="0.3">
      <c r="B35" s="50">
        <v>5</v>
      </c>
      <c r="C35" s="129">
        <f>Application!C36</f>
        <v>0</v>
      </c>
      <c r="D35" s="130"/>
      <c r="E35" s="51">
        <f>Application!G36</f>
        <v>0</v>
      </c>
      <c r="F35" s="52"/>
      <c r="G35" s="53" t="e">
        <f t="shared" si="0"/>
        <v>#DIV/0!</v>
      </c>
    </row>
    <row r="36" spans="2:8" ht="16.5" x14ac:dyDescent="0.3">
      <c r="B36" s="54"/>
      <c r="C36" s="46"/>
      <c r="D36" s="47"/>
      <c r="E36" s="55"/>
      <c r="F36" s="55"/>
      <c r="G36" s="56"/>
    </row>
    <row r="38" spans="2:8" s="40" customFormat="1" ht="16.5" x14ac:dyDescent="0.3">
      <c r="C38" s="49" t="s">
        <v>15</v>
      </c>
      <c r="D38" s="49" t="s">
        <v>57</v>
      </c>
      <c r="E38" s="49" t="s">
        <v>56</v>
      </c>
      <c r="F38" s="57" t="s">
        <v>25</v>
      </c>
    </row>
    <row r="39" spans="2:8" s="40" customFormat="1" ht="16.5" x14ac:dyDescent="0.3">
      <c r="C39" s="50">
        <v>1</v>
      </c>
      <c r="D39" s="58">
        <f>Application!D39</f>
        <v>0</v>
      </c>
      <c r="E39" s="59"/>
      <c r="F39" s="60" t="str">
        <f>Application!E39</f>
        <v>(Choose from dropdown menu)</v>
      </c>
    </row>
    <row r="40" spans="2:8" s="40" customFormat="1" ht="16.5" x14ac:dyDescent="0.3">
      <c r="C40" s="50">
        <v>2</v>
      </c>
      <c r="D40" s="58">
        <f>Application!D40</f>
        <v>0</v>
      </c>
      <c r="E40" s="59"/>
      <c r="F40" s="60" t="str">
        <f>Application!E40</f>
        <v>(Choose from dropdown menu)</v>
      </c>
    </row>
    <row r="41" spans="2:8" s="40" customFormat="1" ht="16.5" x14ac:dyDescent="0.3">
      <c r="C41" s="50">
        <v>3</v>
      </c>
      <c r="D41" s="58">
        <f>Application!D41</f>
        <v>0</v>
      </c>
      <c r="E41" s="59"/>
      <c r="F41" s="60" t="str">
        <f>Application!E41</f>
        <v>(Choose from dropdown menu)</v>
      </c>
    </row>
    <row r="42" spans="2:8" s="40" customFormat="1" ht="16.5" x14ac:dyDescent="0.3">
      <c r="C42" s="50">
        <v>4</v>
      </c>
      <c r="D42" s="58">
        <f>Application!D42</f>
        <v>0</v>
      </c>
      <c r="E42" s="59"/>
      <c r="F42" s="60" t="str">
        <f>Application!E42</f>
        <v>(Choose from dropdown menu)</v>
      </c>
    </row>
    <row r="43" spans="2:8" s="40" customFormat="1" ht="16.5" x14ac:dyDescent="0.3">
      <c r="C43" s="50">
        <v>5</v>
      </c>
      <c r="D43" s="58">
        <f>Application!D43</f>
        <v>0</v>
      </c>
      <c r="E43" s="59"/>
      <c r="F43" s="60" t="str">
        <f>Application!E43</f>
        <v>(Choose from dropdown menu)</v>
      </c>
    </row>
    <row r="44" spans="2:8" s="40" customFormat="1" ht="16.5" x14ac:dyDescent="0.3">
      <c r="B44" s="61"/>
      <c r="C44" s="61"/>
      <c r="D44" s="61"/>
      <c r="E44" s="61"/>
      <c r="F44" s="61"/>
      <c r="G44" s="61"/>
      <c r="H44" s="62"/>
    </row>
    <row r="45" spans="2:8" s="40" customFormat="1" ht="16.5" x14ac:dyDescent="0.3">
      <c r="B45" s="61"/>
      <c r="C45" s="61"/>
      <c r="D45" s="61"/>
      <c r="E45" s="61"/>
      <c r="F45" s="61"/>
      <c r="G45" s="61"/>
      <c r="H45" s="62"/>
    </row>
    <row r="46" spans="2:8" ht="30" x14ac:dyDescent="0.25">
      <c r="B46" s="54"/>
      <c r="C46" s="63" t="s">
        <v>46</v>
      </c>
      <c r="D46" s="63" t="s">
        <v>42</v>
      </c>
      <c r="E46" s="63" t="s">
        <v>45</v>
      </c>
      <c r="F46" s="63" t="s">
        <v>44</v>
      </c>
      <c r="G46" s="63" t="s">
        <v>43</v>
      </c>
    </row>
    <row r="47" spans="2:8" ht="16.5" x14ac:dyDescent="0.3">
      <c r="B47" s="49" t="s">
        <v>58</v>
      </c>
      <c r="C47" s="64">
        <f>Application!C46</f>
        <v>0</v>
      </c>
      <c r="D47" s="64">
        <f>Application!D46</f>
        <v>0</v>
      </c>
      <c r="E47" s="64">
        <f>Application!E46</f>
        <v>0</v>
      </c>
      <c r="F47" s="64">
        <f>Application!F46</f>
        <v>0</v>
      </c>
      <c r="G47" s="64">
        <f>Application!G46</f>
        <v>0</v>
      </c>
    </row>
    <row r="48" spans="2:8" ht="16.5" x14ac:dyDescent="0.3">
      <c r="B48" s="49" t="s">
        <v>59</v>
      </c>
      <c r="C48" s="65"/>
      <c r="D48" s="65"/>
      <c r="E48" s="65"/>
      <c r="F48" s="65"/>
      <c r="G48" s="64">
        <f>SUM(C48:F48)</f>
        <v>0</v>
      </c>
    </row>
    <row r="51" spans="2:7" x14ac:dyDescent="0.25">
      <c r="B51" s="66" t="s">
        <v>51</v>
      </c>
      <c r="C51" s="66" t="s">
        <v>52</v>
      </c>
      <c r="F51" s="49" t="s">
        <v>53</v>
      </c>
      <c r="G51" s="49" t="s">
        <v>54</v>
      </c>
    </row>
    <row r="52" spans="2:7" ht="16.5" x14ac:dyDescent="0.25">
      <c r="B52" s="67">
        <f t="shared" ref="B52:B59" ca="1" si="1">SUMIF($E$63:$F$67,D52,$G$63:$G$67)</f>
        <v>0</v>
      </c>
      <c r="C52" s="67">
        <f t="shared" ref="C52:C59" si="2">SUMIF($F$39:$F$43,D52,$E$39:$E$43)</f>
        <v>0</v>
      </c>
      <c r="D52" s="68" t="s">
        <v>18</v>
      </c>
      <c r="E52" s="43" t="s">
        <v>69</v>
      </c>
      <c r="F52" s="51">
        <f>Application!F66</f>
        <v>0</v>
      </c>
      <c r="G52" s="51">
        <f>SUM(F31:F35)+G48</f>
        <v>0</v>
      </c>
    </row>
    <row r="53" spans="2:7" ht="16.5" x14ac:dyDescent="0.25">
      <c r="B53" s="67">
        <f t="shared" ca="1" si="1"/>
        <v>0</v>
      </c>
      <c r="C53" s="67">
        <f t="shared" si="2"/>
        <v>0</v>
      </c>
      <c r="D53" s="68" t="s">
        <v>19</v>
      </c>
      <c r="E53" s="43" t="s">
        <v>70</v>
      </c>
      <c r="F53" s="51">
        <f>Application!F67</f>
        <v>0</v>
      </c>
      <c r="G53" s="52"/>
    </row>
    <row r="54" spans="2:7" ht="16.5" x14ac:dyDescent="0.25">
      <c r="B54" s="67">
        <f t="shared" ca="1" si="1"/>
        <v>0</v>
      </c>
      <c r="C54" s="67">
        <f t="shared" si="2"/>
        <v>0</v>
      </c>
      <c r="D54" s="68" t="s">
        <v>20</v>
      </c>
      <c r="E54" s="43" t="s">
        <v>71</v>
      </c>
      <c r="F54" s="51">
        <f>Application!F68</f>
        <v>0</v>
      </c>
      <c r="G54" s="52"/>
    </row>
    <row r="55" spans="2:7" ht="16.5" x14ac:dyDescent="0.25">
      <c r="B55" s="67">
        <f t="shared" ca="1" si="1"/>
        <v>0</v>
      </c>
      <c r="C55" s="67">
        <f t="shared" si="2"/>
        <v>0</v>
      </c>
      <c r="D55" s="68" t="s">
        <v>21</v>
      </c>
      <c r="E55" s="43" t="s">
        <v>72</v>
      </c>
      <c r="F55" s="51">
        <f>Application!F69</f>
        <v>0</v>
      </c>
      <c r="G55" s="51">
        <f>G52-G53-G54</f>
        <v>0</v>
      </c>
    </row>
    <row r="56" spans="2:7" ht="16.5" x14ac:dyDescent="0.25">
      <c r="B56" s="67">
        <f t="shared" ca="1" si="1"/>
        <v>0</v>
      </c>
      <c r="C56" s="67">
        <f t="shared" si="2"/>
        <v>0</v>
      </c>
      <c r="D56" s="68" t="s">
        <v>35</v>
      </c>
      <c r="E56" s="43" t="s">
        <v>73</v>
      </c>
      <c r="F56" s="51">
        <f ca="1">Application!F70</f>
        <v>0</v>
      </c>
      <c r="G56" s="69" t="e">
        <f>G55/(C52*Reference!D3+C53*Reference!D4+C54*Reference!D5+C55*Reference!D6+C56*Reference!D7+C57*Reference!D8+C58*Reference!D9+C59*Reference!D10)</f>
        <v>#DIV/0!</v>
      </c>
    </row>
    <row r="57" spans="2:7" ht="16.5" x14ac:dyDescent="0.25">
      <c r="B57" s="67">
        <f t="shared" ca="1" si="1"/>
        <v>0</v>
      </c>
      <c r="C57" s="67">
        <f t="shared" si="2"/>
        <v>0</v>
      </c>
      <c r="D57" s="68" t="s">
        <v>22</v>
      </c>
      <c r="E57" s="43" t="s">
        <v>80</v>
      </c>
      <c r="F57" s="51">
        <f ca="1">Application!F71</f>
        <v>50</v>
      </c>
      <c r="G57" s="70" t="e">
        <f>G55/G56</f>
        <v>#DIV/0!</v>
      </c>
    </row>
    <row r="58" spans="2:7" ht="16.5" x14ac:dyDescent="0.25">
      <c r="B58" s="67">
        <f t="shared" ca="1" si="1"/>
        <v>0</v>
      </c>
      <c r="C58" s="67">
        <f t="shared" si="2"/>
        <v>0</v>
      </c>
      <c r="D58" s="68" t="s">
        <v>23</v>
      </c>
      <c r="E58" s="43" t="s">
        <v>81</v>
      </c>
      <c r="F58" s="51">
        <f ca="1">Application!F72</f>
        <v>0</v>
      </c>
      <c r="G58" s="71">
        <f>(C52*Reference!F3)+(C53*Reference!E4*Reference!F4)+(C54*Reference!E5*Reference!F5)+(C55*Reference!E6*Reference!F6)+(C56*Reference!E7*Reference!F7)</f>
        <v>0</v>
      </c>
    </row>
    <row r="59" spans="2:7" ht="16.5" x14ac:dyDescent="0.25">
      <c r="B59" s="67">
        <f t="shared" ca="1" si="1"/>
        <v>0</v>
      </c>
      <c r="C59" s="67">
        <f t="shared" si="2"/>
        <v>0</v>
      </c>
      <c r="D59" s="68" t="s">
        <v>24</v>
      </c>
      <c r="E59" s="43" t="s">
        <v>82</v>
      </c>
      <c r="F59" s="51" t="e">
        <f ca="1">Application!F73</f>
        <v>#DIV/0!</v>
      </c>
      <c r="G59" s="72" t="e">
        <f>G58/G55</f>
        <v>#DIV/0!</v>
      </c>
    </row>
    <row r="62" spans="2:7" x14ac:dyDescent="0.25">
      <c r="B62" s="118" t="s">
        <v>50</v>
      </c>
      <c r="C62" s="119"/>
      <c r="D62" s="119"/>
      <c r="E62" s="119"/>
      <c r="F62" s="119"/>
      <c r="G62" s="119"/>
    </row>
    <row r="63" spans="2:7" x14ac:dyDescent="0.25">
      <c r="B63" s="120"/>
      <c r="C63" s="121"/>
      <c r="D63" s="121"/>
      <c r="E63" s="121"/>
      <c r="F63" s="121"/>
      <c r="G63" s="122"/>
    </row>
    <row r="64" spans="2:7" x14ac:dyDescent="0.25">
      <c r="B64" s="123"/>
      <c r="C64" s="124"/>
      <c r="D64" s="124"/>
      <c r="E64" s="124"/>
      <c r="F64" s="124"/>
      <c r="G64" s="125"/>
    </row>
    <row r="65" spans="2:7" x14ac:dyDescent="0.25">
      <c r="B65" s="123"/>
      <c r="C65" s="124"/>
      <c r="D65" s="124"/>
      <c r="E65" s="124"/>
      <c r="F65" s="124"/>
      <c r="G65" s="125"/>
    </row>
    <row r="66" spans="2:7" x14ac:dyDescent="0.25">
      <c r="B66" s="123"/>
      <c r="C66" s="124"/>
      <c r="D66" s="124"/>
      <c r="E66" s="124"/>
      <c r="F66" s="124"/>
      <c r="G66" s="125"/>
    </row>
    <row r="67" spans="2:7" x14ac:dyDescent="0.25">
      <c r="B67" s="126"/>
      <c r="C67" s="127"/>
      <c r="D67" s="127"/>
      <c r="E67" s="127"/>
      <c r="F67" s="127"/>
      <c r="G67" s="128"/>
    </row>
  </sheetData>
  <mergeCells count="22">
    <mergeCell ref="F13:G13"/>
    <mergeCell ref="C9:D9"/>
    <mergeCell ref="F10:G10"/>
    <mergeCell ref="C10:D10"/>
    <mergeCell ref="C13:D13"/>
    <mergeCell ref="F11:G11"/>
    <mergeCell ref="B4:F4"/>
    <mergeCell ref="B5:F5"/>
    <mergeCell ref="B62:G62"/>
    <mergeCell ref="B63:G67"/>
    <mergeCell ref="C31:D31"/>
    <mergeCell ref="C32:D32"/>
    <mergeCell ref="C33:D33"/>
    <mergeCell ref="C34:D34"/>
    <mergeCell ref="C35:D35"/>
    <mergeCell ref="C11:D11"/>
    <mergeCell ref="C12:D12"/>
    <mergeCell ref="F12:G12"/>
    <mergeCell ref="B16:G17"/>
    <mergeCell ref="B18:G27"/>
    <mergeCell ref="C30:D30"/>
    <mergeCell ref="F9:G9"/>
  </mergeCells>
  <pageMargins left="0.7" right="0.7" top="0.75" bottom="0.75" header="0.3" footer="0.3"/>
  <pageSetup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69"/>
  <sheetViews>
    <sheetView topLeftCell="P1" workbookViewId="0">
      <selection activeCell="AA6" sqref="AA6:AA51"/>
    </sheetView>
  </sheetViews>
  <sheetFormatPr defaultRowHeight="15" x14ac:dyDescent="0.25"/>
  <cols>
    <col min="1" max="2" width="29.42578125" bestFit="1" customWidth="1"/>
    <col min="3" max="4" width="10" bestFit="1" customWidth="1"/>
    <col min="5" max="5" width="9" bestFit="1" customWidth="1"/>
    <col min="6" max="6" width="12" bestFit="1" customWidth="1"/>
    <col min="7" max="9" width="9" bestFit="1" customWidth="1"/>
    <col min="10" max="10" width="15.7109375" bestFit="1" customWidth="1"/>
    <col min="11" max="11" width="19.5703125" bestFit="1" customWidth="1"/>
    <col min="12" max="12" width="14.85546875" bestFit="1" customWidth="1"/>
    <col min="13" max="13" width="17" bestFit="1" customWidth="1"/>
    <col min="14" max="14" width="16.7109375" bestFit="1" customWidth="1"/>
    <col min="15" max="15" width="14.7109375" bestFit="1" customWidth="1"/>
    <col min="16" max="16" width="14.85546875" bestFit="1" customWidth="1"/>
    <col min="17" max="17" width="12.28515625" bestFit="1" customWidth="1"/>
    <col min="18" max="18" width="22" bestFit="1" customWidth="1"/>
    <col min="19" max="19" width="23.42578125" bestFit="1" customWidth="1"/>
    <col min="20" max="20" width="27.7109375" bestFit="1" customWidth="1"/>
    <col min="21" max="21" width="21.85546875" bestFit="1" customWidth="1"/>
    <col min="22" max="22" width="24.28515625" bestFit="1" customWidth="1"/>
    <col min="23" max="23" width="24.140625" bestFit="1" customWidth="1"/>
    <col min="24" max="24" width="22" bestFit="1" customWidth="1"/>
    <col min="25" max="25" width="24.28515625" bestFit="1" customWidth="1"/>
    <col min="26" max="26" width="21.5703125" bestFit="1" customWidth="1"/>
    <col min="27" max="27" width="15.28515625" bestFit="1" customWidth="1"/>
    <col min="28" max="28" width="5.7109375" bestFit="1" customWidth="1"/>
  </cols>
  <sheetData>
    <row r="1" spans="1:28" x14ac:dyDescent="0.25">
      <c r="A1" s="16" t="s">
        <v>0</v>
      </c>
      <c r="B1" s="16" t="s">
        <v>1</v>
      </c>
      <c r="J1" s="16" t="s">
        <v>18</v>
      </c>
      <c r="K1" s="16" t="s">
        <v>19</v>
      </c>
      <c r="L1" s="16" t="s">
        <v>20</v>
      </c>
      <c r="M1" s="16" t="s">
        <v>21</v>
      </c>
      <c r="N1" s="16" t="s">
        <v>35</v>
      </c>
      <c r="O1" s="16" t="s">
        <v>22</v>
      </c>
      <c r="P1" s="16" t="s">
        <v>23</v>
      </c>
      <c r="Q1" s="16" t="s">
        <v>24</v>
      </c>
      <c r="S1" s="18" t="s">
        <v>89</v>
      </c>
      <c r="T1" s="18" t="s">
        <v>90</v>
      </c>
      <c r="U1" s="18" t="s">
        <v>91</v>
      </c>
      <c r="V1" s="18" t="s">
        <v>92</v>
      </c>
      <c r="W1" s="18" t="s">
        <v>93</v>
      </c>
      <c r="X1" s="18" t="s">
        <v>94</v>
      </c>
      <c r="Y1" s="18" t="s">
        <v>96</v>
      </c>
      <c r="Z1" s="18" t="s">
        <v>95</v>
      </c>
    </row>
    <row r="2" spans="1:28" x14ac:dyDescent="0.25">
      <c r="A2" s="2" t="s">
        <v>13</v>
      </c>
      <c r="B2" s="2" t="s">
        <v>13</v>
      </c>
      <c r="C2" s="16" t="s">
        <v>33</v>
      </c>
      <c r="D2" s="16" t="s">
        <v>100</v>
      </c>
      <c r="E2" s="17" t="s">
        <v>101</v>
      </c>
      <c r="F2" s="18" t="s">
        <v>38</v>
      </c>
      <c r="H2" s="79" t="s">
        <v>37</v>
      </c>
      <c r="I2" s="18">
        <v>1</v>
      </c>
      <c r="J2" s="12">
        <v>0.15593959675143615</v>
      </c>
      <c r="K2" s="12">
        <v>0.56108001814716757</v>
      </c>
      <c r="L2" s="12">
        <v>2.9466666666666699</v>
      </c>
      <c r="M2" s="12">
        <v>2.83666666666667</v>
      </c>
      <c r="N2" s="12">
        <v>3.5003043213633598</v>
      </c>
      <c r="O2" s="12">
        <v>8.7336259102650336E-3</v>
      </c>
      <c r="P2" s="15">
        <v>8.4450132791594884E-3</v>
      </c>
      <c r="Q2" s="15">
        <v>186.10766299979289</v>
      </c>
      <c r="S2" s="76">
        <f ca="1">Application!C66</f>
        <v>0</v>
      </c>
      <c r="T2" s="76">
        <f ca="1">Application!C67</f>
        <v>0</v>
      </c>
      <c r="U2" s="76">
        <f ca="1">Application!C68</f>
        <v>0</v>
      </c>
      <c r="V2" s="76">
        <f ca="1">Application!C69</f>
        <v>0</v>
      </c>
      <c r="W2" s="76">
        <f ca="1">Application!C70</f>
        <v>0</v>
      </c>
      <c r="X2" s="76">
        <f ca="1">Application!C71</f>
        <v>0</v>
      </c>
      <c r="Y2" s="76">
        <f ca="1">Application!C72</f>
        <v>0</v>
      </c>
      <c r="Z2" s="76">
        <f ca="1">Application!C73</f>
        <v>0</v>
      </c>
      <c r="AA2" s="77"/>
    </row>
    <row r="3" spans="1:28" x14ac:dyDescent="0.25">
      <c r="A3" s="2" t="s">
        <v>6</v>
      </c>
      <c r="B3" s="2" t="s">
        <v>89</v>
      </c>
      <c r="C3" s="12">
        <v>0.12666925062998771</v>
      </c>
      <c r="D3" s="12">
        <v>0.13401800039624212</v>
      </c>
      <c r="E3" s="13">
        <v>3.4120000000000001E-3</v>
      </c>
      <c r="F3" s="13">
        <v>5.1482692000000003E-4</v>
      </c>
      <c r="G3" s="13" t="s">
        <v>36</v>
      </c>
      <c r="I3" s="18">
        <v>2</v>
      </c>
      <c r="J3" s="12">
        <v>0.16195886518604158</v>
      </c>
      <c r="K3" s="12">
        <v>0.5991803382129266</v>
      </c>
      <c r="L3" s="12">
        <v>3.0766666666666702</v>
      </c>
      <c r="M3" s="12">
        <v>2.9666666666666699</v>
      </c>
      <c r="N3" s="11">
        <v>3.5003804017042</v>
      </c>
      <c r="O3" s="12">
        <v>9.1930146331449733E-3</v>
      </c>
      <c r="P3" s="15">
        <v>9.0167406781585871E-3</v>
      </c>
      <c r="Q3" s="15">
        <v>196.3626502212586</v>
      </c>
      <c r="S3" s="78"/>
      <c r="T3" s="78"/>
      <c r="U3" s="78"/>
      <c r="V3" s="78"/>
      <c r="W3" s="78"/>
      <c r="X3" s="78"/>
      <c r="Y3" s="78"/>
      <c r="Z3" s="78"/>
      <c r="AA3" s="18" t="s">
        <v>102</v>
      </c>
      <c r="AB3" s="18" t="s">
        <v>37</v>
      </c>
    </row>
    <row r="4" spans="1:28" x14ac:dyDescent="0.25">
      <c r="A4" s="2" t="s">
        <v>11</v>
      </c>
      <c r="B4" s="2" t="s">
        <v>90</v>
      </c>
      <c r="C4" s="12">
        <v>0.40867873788413128</v>
      </c>
      <c r="D4" s="12">
        <v>0.48487937801564945</v>
      </c>
      <c r="E4" s="13">
        <v>0.1</v>
      </c>
      <c r="F4" s="2">
        <v>5.3070263999999999E-2</v>
      </c>
      <c r="G4" s="13" t="s">
        <v>34</v>
      </c>
      <c r="I4" s="18">
        <v>3</v>
      </c>
      <c r="J4" s="12">
        <v>0.16821047738222278</v>
      </c>
      <c r="K4" s="12">
        <v>0.63728065827868563</v>
      </c>
      <c r="L4" s="12">
        <v>3.2066666666666701</v>
      </c>
      <c r="M4" s="12">
        <v>3.0966666666666698</v>
      </c>
      <c r="N4" s="12">
        <v>3.5004564820450401</v>
      </c>
      <c r="O4" s="12">
        <v>9.6765672028483983E-3</v>
      </c>
      <c r="P4" s="15">
        <v>9.6271740220699245E-3</v>
      </c>
      <c r="Q4" s="15">
        <v>206.61763744272432</v>
      </c>
      <c r="R4" s="79"/>
      <c r="S4" s="80">
        <f ca="1">$S$2*J2</f>
        <v>0</v>
      </c>
      <c r="T4" s="80">
        <f ca="1">$T$2*K2</f>
        <v>0</v>
      </c>
      <c r="U4" s="80">
        <f ca="1">$U$2*L2</f>
        <v>0</v>
      </c>
      <c r="V4" s="80">
        <f ca="1">$V$2*M2</f>
        <v>0</v>
      </c>
      <c r="W4" s="80">
        <f ca="1">$W$2*N2</f>
        <v>0</v>
      </c>
      <c r="X4" s="80">
        <f ca="1">$X$2*O2</f>
        <v>0</v>
      </c>
      <c r="Y4" s="80">
        <f ca="1">$Y$2*P2</f>
        <v>0</v>
      </c>
      <c r="Z4" s="80">
        <f ca="1">$Z$2*Q2</f>
        <v>0</v>
      </c>
      <c r="AA4" s="80">
        <f ca="1">SUM(S4:Z4)</f>
        <v>0</v>
      </c>
      <c r="AB4" s="81">
        <v>1</v>
      </c>
    </row>
    <row r="5" spans="1:28" x14ac:dyDescent="0.25">
      <c r="A5" s="2" t="s">
        <v>8</v>
      </c>
      <c r="B5" s="2" t="s">
        <v>91</v>
      </c>
      <c r="C5" s="12">
        <v>2.243357142857143</v>
      </c>
      <c r="D5" s="12">
        <v>2.7976735456612416</v>
      </c>
      <c r="E5" s="13">
        <v>0.137381</v>
      </c>
      <c r="F5" s="2">
        <v>7.3164389600000004E-2</v>
      </c>
      <c r="G5" s="13" t="s">
        <v>34</v>
      </c>
      <c r="I5" s="18">
        <v>4</v>
      </c>
      <c r="J5" s="12">
        <v>0.17470340180917657</v>
      </c>
      <c r="K5" s="12">
        <v>0.67538097834444466</v>
      </c>
      <c r="L5" s="12">
        <v>3.33666666666667</v>
      </c>
      <c r="M5" s="12">
        <v>3.2266666666666701</v>
      </c>
      <c r="N5" s="11">
        <v>3.5005325623858798</v>
      </c>
      <c r="O5" s="12">
        <v>1.0185554637718223E-2</v>
      </c>
      <c r="P5" s="15">
        <v>1.0278933703364058E-2</v>
      </c>
      <c r="Q5" s="15">
        <v>216.87262466419003</v>
      </c>
      <c r="R5" s="79"/>
      <c r="S5" s="80">
        <f ca="1">$S$2*J3</f>
        <v>0</v>
      </c>
      <c r="T5" s="80">
        <f t="shared" ref="T5:T53" ca="1" si="0">$T$2*K3</f>
        <v>0</v>
      </c>
      <c r="U5" s="80">
        <f t="shared" ref="U5:U53" ca="1" si="1">$U$2*L3</f>
        <v>0</v>
      </c>
      <c r="V5" s="80">
        <f t="shared" ref="V5:V53" ca="1" si="2">$V$2*M3</f>
        <v>0</v>
      </c>
      <c r="W5" s="80">
        <f t="shared" ref="W5:W53" ca="1" si="3">$W$2*N3</f>
        <v>0</v>
      </c>
      <c r="X5" s="80">
        <f t="shared" ref="X5:X53" ca="1" si="4">$X$2*O3</f>
        <v>0</v>
      </c>
      <c r="Y5" s="80">
        <f t="shared" ref="Y5:Y53" ca="1" si="5">$Y$2*P3</f>
        <v>0</v>
      </c>
      <c r="Z5" s="80">
        <f t="shared" ref="Z5:Z53" ca="1" si="6">$Z$2*Q3</f>
        <v>0</v>
      </c>
      <c r="AA5" s="80">
        <f ca="1">SUM(S5:Z5)+AA4</f>
        <v>0</v>
      </c>
      <c r="AB5" s="81">
        <v>2</v>
      </c>
    </row>
    <row r="6" spans="1:28" x14ac:dyDescent="0.25">
      <c r="A6" s="2" t="s">
        <v>9</v>
      </c>
      <c r="B6" s="2" t="s">
        <v>92</v>
      </c>
      <c r="C6" s="12">
        <v>3.2065424281946684</v>
      </c>
      <c r="D6" s="12">
        <v>2.5488540836200606</v>
      </c>
      <c r="E6" s="13">
        <v>0.120476</v>
      </c>
      <c r="F6" s="2">
        <v>7.1304662399999996E-2</v>
      </c>
      <c r="G6" s="13" t="s">
        <v>34</v>
      </c>
      <c r="I6" s="18">
        <v>5</v>
      </c>
      <c r="J6" s="12">
        <v>0.18144695311901077</v>
      </c>
      <c r="K6" s="12">
        <v>0.71348129841020369</v>
      </c>
      <c r="L6" s="12">
        <v>3.4666666666666699</v>
      </c>
      <c r="M6" s="12">
        <v>3.35666666666667</v>
      </c>
      <c r="N6" s="12">
        <v>3.50060864272672</v>
      </c>
      <c r="O6" s="12">
        <v>1.0721314811662202E-2</v>
      </c>
      <c r="P6" s="15">
        <v>1.0974817515081807E-2</v>
      </c>
      <c r="Q6" s="15">
        <v>227.12761188565574</v>
      </c>
      <c r="R6" s="79"/>
      <c r="S6" s="80">
        <f t="shared" ref="S6:S53" ca="1" si="7">$S$2*J4</f>
        <v>0</v>
      </c>
      <c r="T6" s="80">
        <f t="shared" ca="1" si="0"/>
        <v>0</v>
      </c>
      <c r="U6" s="80">
        <f t="shared" ca="1" si="1"/>
        <v>0</v>
      </c>
      <c r="V6" s="80">
        <f t="shared" ca="1" si="2"/>
        <v>0</v>
      </c>
      <c r="W6" s="80">
        <f t="shared" ca="1" si="3"/>
        <v>0</v>
      </c>
      <c r="X6" s="80">
        <f t="shared" ca="1" si="4"/>
        <v>0</v>
      </c>
      <c r="Y6" s="80">
        <f t="shared" ca="1" si="5"/>
        <v>0</v>
      </c>
      <c r="Z6" s="80">
        <f t="shared" ca="1" si="6"/>
        <v>0</v>
      </c>
      <c r="AA6" s="80">
        <f ca="1">SUM(S6:Z6)+AA5</f>
        <v>0</v>
      </c>
      <c r="AB6" s="81">
        <v>3</v>
      </c>
    </row>
    <row r="7" spans="1:28" x14ac:dyDescent="0.25">
      <c r="A7" s="2" t="s">
        <v>5</v>
      </c>
      <c r="B7" s="2" t="s">
        <v>93</v>
      </c>
      <c r="C7" s="11">
        <v>3.4999239196591603</v>
      </c>
      <c r="D7" s="12">
        <v>3.5</v>
      </c>
      <c r="E7" s="13">
        <v>9.1332999999999998E-2</v>
      </c>
      <c r="F7" s="2">
        <v>6.3071967600000001E-2</v>
      </c>
      <c r="G7" s="13" t="s">
        <v>34</v>
      </c>
      <c r="I7" s="18">
        <v>6</v>
      </c>
      <c r="J7" s="12">
        <v>0.18845080550940457</v>
      </c>
      <c r="K7" s="12">
        <v>0.75158161847596272</v>
      </c>
      <c r="L7" s="12">
        <v>3.5966666666666698</v>
      </c>
      <c r="M7" s="12">
        <v>3.4866666666666699</v>
      </c>
      <c r="N7" s="11">
        <v>3.5006847230675602</v>
      </c>
      <c r="O7" s="12">
        <v>1.1285255970755633E-2</v>
      </c>
      <c r="P7" s="15">
        <v>1.1717812660852846E-2</v>
      </c>
      <c r="Q7" s="15">
        <v>237.38259910712145</v>
      </c>
      <c r="R7" s="79"/>
      <c r="S7" s="80">
        <f t="shared" ca="1" si="7"/>
        <v>0</v>
      </c>
      <c r="T7" s="80">
        <f t="shared" ca="1" si="0"/>
        <v>0</v>
      </c>
      <c r="U7" s="80">
        <f t="shared" ca="1" si="1"/>
        <v>0</v>
      </c>
      <c r="V7" s="80">
        <f t="shared" ca="1" si="2"/>
        <v>0</v>
      </c>
      <c r="W7" s="80">
        <f t="shared" ca="1" si="3"/>
        <v>0</v>
      </c>
      <c r="X7" s="80">
        <f t="shared" ca="1" si="4"/>
        <v>0</v>
      </c>
      <c r="Y7" s="80">
        <f t="shared" ca="1" si="5"/>
        <v>0</v>
      </c>
      <c r="Z7" s="80">
        <f t="shared" ca="1" si="6"/>
        <v>0</v>
      </c>
      <c r="AA7" s="80">
        <f t="shared" ref="AA7:AA51" ca="1" si="8">SUM(S7:Z7)+AA6</f>
        <v>0</v>
      </c>
      <c r="AB7" s="81">
        <v>4</v>
      </c>
    </row>
    <row r="8" spans="1:28" x14ac:dyDescent="0.25">
      <c r="A8" s="2" t="s">
        <v>12</v>
      </c>
      <c r="B8" s="2" t="s">
        <v>94</v>
      </c>
      <c r="C8" s="12">
        <v>6.3013142927235734E-3</v>
      </c>
      <c r="D8" s="12">
        <v>7.1144465842456752E-3</v>
      </c>
      <c r="E8" s="14"/>
      <c r="I8" s="18">
        <v>7</v>
      </c>
      <c r="J8" s="12">
        <v>0.1957250066020676</v>
      </c>
      <c r="K8" s="12">
        <v>0.78968193854172175</v>
      </c>
      <c r="L8" s="12">
        <v>3.7266666666666701</v>
      </c>
      <c r="M8" s="12">
        <v>3.6166666666666698</v>
      </c>
      <c r="N8" s="12">
        <v>3.5007608034083999</v>
      </c>
      <c r="O8" s="12">
        <v>1.187886043481738E-2</v>
      </c>
      <c r="P8" s="15">
        <v>1.2511108577992584E-2</v>
      </c>
      <c r="Q8" s="15">
        <v>247.63758632858716</v>
      </c>
      <c r="R8" s="79"/>
      <c r="S8" s="80">
        <f t="shared" ca="1" si="7"/>
        <v>0</v>
      </c>
      <c r="T8" s="80">
        <f t="shared" ca="1" si="0"/>
        <v>0</v>
      </c>
      <c r="U8" s="80">
        <f t="shared" ca="1" si="1"/>
        <v>0</v>
      </c>
      <c r="V8" s="80">
        <f t="shared" ca="1" si="2"/>
        <v>0</v>
      </c>
      <c r="W8" s="80">
        <f t="shared" ca="1" si="3"/>
        <v>0</v>
      </c>
      <c r="X8" s="80">
        <f t="shared" ca="1" si="4"/>
        <v>0</v>
      </c>
      <c r="Y8" s="80">
        <f t="shared" ca="1" si="5"/>
        <v>0</v>
      </c>
      <c r="Z8" s="80">
        <f t="shared" ca="1" si="6"/>
        <v>0</v>
      </c>
      <c r="AA8" s="80">
        <f t="shared" ca="1" si="8"/>
        <v>0</v>
      </c>
      <c r="AB8" s="81">
        <v>5</v>
      </c>
    </row>
    <row r="9" spans="1:28" x14ac:dyDescent="0.25">
      <c r="A9" s="2" t="s">
        <v>10</v>
      </c>
      <c r="B9" s="2" t="s">
        <v>98</v>
      </c>
      <c r="C9" s="12">
        <v>5.6516546186750833E-3</v>
      </c>
      <c r="D9" s="12">
        <v>6.4983539987952576E-3</v>
      </c>
      <c r="E9" s="14"/>
      <c r="I9" s="18">
        <v>8</v>
      </c>
      <c r="J9" s="12">
        <v>0.2032799918569074</v>
      </c>
      <c r="K9" s="12">
        <v>0.82778225860748078</v>
      </c>
      <c r="L9" s="12">
        <v>3.85666666666667</v>
      </c>
      <c r="M9" s="12">
        <v>3.7466666666666701</v>
      </c>
      <c r="N9" s="11">
        <v>3.5008368837492401</v>
      </c>
      <c r="O9" s="12">
        <v>1.2503688493688775E-2</v>
      </c>
      <c r="P9" s="15">
        <v>1.3358110628722683E-2</v>
      </c>
      <c r="Q9" s="15">
        <v>257.89257355005287</v>
      </c>
      <c r="R9" s="79"/>
      <c r="S9" s="80">
        <f t="shared" ca="1" si="7"/>
        <v>0</v>
      </c>
      <c r="T9" s="80">
        <f t="shared" ca="1" si="0"/>
        <v>0</v>
      </c>
      <c r="U9" s="80">
        <f t="shared" ca="1" si="1"/>
        <v>0</v>
      </c>
      <c r="V9" s="80">
        <f t="shared" ca="1" si="2"/>
        <v>0</v>
      </c>
      <c r="W9" s="80">
        <f t="shared" ca="1" si="3"/>
        <v>0</v>
      </c>
      <c r="X9" s="80">
        <f t="shared" ca="1" si="4"/>
        <v>0</v>
      </c>
      <c r="Y9" s="80">
        <f t="shared" ca="1" si="5"/>
        <v>0</v>
      </c>
      <c r="Z9" s="80">
        <f t="shared" ca="1" si="6"/>
        <v>0</v>
      </c>
      <c r="AA9" s="80">
        <f t="shared" ca="1" si="8"/>
        <v>0</v>
      </c>
      <c r="AB9" s="81">
        <v>6</v>
      </c>
    </row>
    <row r="10" spans="1:28" x14ac:dyDescent="0.25">
      <c r="A10" s="2" t="s">
        <v>4</v>
      </c>
      <c r="B10" s="2" t="s">
        <v>99</v>
      </c>
      <c r="C10" s="15">
        <v>145.08771411393005</v>
      </c>
      <c r="D10" s="15">
        <v>165.59768855686147</v>
      </c>
      <c r="E10" s="14"/>
      <c r="I10" s="18">
        <v>9</v>
      </c>
      <c r="J10" s="12">
        <v>0.21112659954258403</v>
      </c>
      <c r="K10" s="12">
        <v>0.86588257867323981</v>
      </c>
      <c r="L10" s="12">
        <v>3.9866666666666699</v>
      </c>
      <c r="M10" s="12">
        <v>3.87666666666667</v>
      </c>
      <c r="N10" s="12">
        <v>3.5009129640900798</v>
      </c>
      <c r="O10" s="12">
        <v>1.3161382508456804E-2</v>
      </c>
      <c r="P10" s="15">
        <v>1.426245471828721E-2</v>
      </c>
      <c r="Q10" s="15">
        <v>268.14756077151856</v>
      </c>
      <c r="R10" s="79"/>
      <c r="S10" s="80">
        <f t="shared" ca="1" si="7"/>
        <v>0</v>
      </c>
      <c r="T10" s="80">
        <f t="shared" ca="1" si="0"/>
        <v>0</v>
      </c>
      <c r="U10" s="80">
        <f t="shared" ca="1" si="1"/>
        <v>0</v>
      </c>
      <c r="V10" s="80">
        <f t="shared" ca="1" si="2"/>
        <v>0</v>
      </c>
      <c r="W10" s="80">
        <f t="shared" ca="1" si="3"/>
        <v>0</v>
      </c>
      <c r="X10" s="80">
        <f t="shared" ca="1" si="4"/>
        <v>0</v>
      </c>
      <c r="Y10" s="80">
        <f t="shared" ca="1" si="5"/>
        <v>0</v>
      </c>
      <c r="Z10" s="80">
        <f t="shared" ca="1" si="6"/>
        <v>0</v>
      </c>
      <c r="AA10" s="80">
        <f t="shared" ca="1" si="8"/>
        <v>0</v>
      </c>
      <c r="AB10" s="81">
        <v>7</v>
      </c>
    </row>
    <row r="11" spans="1:28" x14ac:dyDescent="0.25">
      <c r="A11" s="2" t="s">
        <v>3</v>
      </c>
      <c r="B11" s="2" t="s">
        <v>7</v>
      </c>
      <c r="I11" s="18">
        <v>10</v>
      </c>
      <c r="J11" s="12">
        <v>0.21927608628492776</v>
      </c>
      <c r="K11" s="12">
        <v>0.90398289873899884</v>
      </c>
      <c r="L11" s="12">
        <v>4.1166666666666698</v>
      </c>
      <c r="M11" s="12">
        <v>4.0066666666666704</v>
      </c>
      <c r="N11" s="11">
        <v>3.50098904443092</v>
      </c>
      <c r="O11" s="12">
        <v>1.3853671228401631E-2</v>
      </c>
      <c r="P11" s="15">
        <v>1.5228022902715256E-2</v>
      </c>
      <c r="Q11" s="15">
        <v>278.4025479929843</v>
      </c>
      <c r="R11" s="79"/>
      <c r="S11" s="80">
        <f t="shared" ca="1" si="7"/>
        <v>0</v>
      </c>
      <c r="T11" s="80">
        <f t="shared" ca="1" si="0"/>
        <v>0</v>
      </c>
      <c r="U11" s="80">
        <f t="shared" ca="1" si="1"/>
        <v>0</v>
      </c>
      <c r="V11" s="80">
        <f t="shared" ca="1" si="2"/>
        <v>0</v>
      </c>
      <c r="W11" s="80">
        <f t="shared" ca="1" si="3"/>
        <v>0</v>
      </c>
      <c r="X11" s="80">
        <f t="shared" ca="1" si="4"/>
        <v>0</v>
      </c>
      <c r="Y11" s="80">
        <f t="shared" ca="1" si="5"/>
        <v>0</v>
      </c>
      <c r="Z11" s="80">
        <f t="shared" ca="1" si="6"/>
        <v>0</v>
      </c>
      <c r="AA11" s="80">
        <f t="shared" ca="1" si="8"/>
        <v>0</v>
      </c>
      <c r="AB11" s="81">
        <v>8</v>
      </c>
    </row>
    <row r="12" spans="1:28" x14ac:dyDescent="0.25">
      <c r="A12" s="2" t="s">
        <v>2</v>
      </c>
      <c r="I12" s="18">
        <v>11</v>
      </c>
      <c r="J12" s="12">
        <v>0.22774014321552596</v>
      </c>
      <c r="K12" s="12">
        <v>0.94208321880475787</v>
      </c>
      <c r="L12" s="12">
        <v>4.2466666666666697</v>
      </c>
      <c r="M12" s="12">
        <v>4.1366666666666703</v>
      </c>
      <c r="N12" s="12">
        <v>3.5010651247717601</v>
      </c>
      <c r="O12" s="12">
        <v>1.4582374335015556E-2</v>
      </c>
      <c r="P12" s="15">
        <v>1.625896005322908E-2</v>
      </c>
      <c r="Q12" s="15">
        <v>288.65753521445004</v>
      </c>
      <c r="R12" s="79"/>
      <c r="S12" s="80">
        <f t="shared" ca="1" si="7"/>
        <v>0</v>
      </c>
      <c r="T12" s="80">
        <f t="shared" ca="1" si="0"/>
        <v>0</v>
      </c>
      <c r="U12" s="80">
        <f t="shared" ca="1" si="1"/>
        <v>0</v>
      </c>
      <c r="V12" s="80">
        <f t="shared" ca="1" si="2"/>
        <v>0</v>
      </c>
      <c r="W12" s="80">
        <f t="shared" ca="1" si="3"/>
        <v>0</v>
      </c>
      <c r="X12" s="80">
        <f t="shared" ca="1" si="4"/>
        <v>0</v>
      </c>
      <c r="Y12" s="80">
        <f t="shared" ca="1" si="5"/>
        <v>0</v>
      </c>
      <c r="Z12" s="80">
        <f t="shared" ca="1" si="6"/>
        <v>0</v>
      </c>
      <c r="AA12" s="80">
        <f t="shared" ca="1" si="8"/>
        <v>0</v>
      </c>
      <c r="AB12" s="81">
        <v>9</v>
      </c>
    </row>
    <row r="13" spans="1:28" x14ac:dyDescent="0.25">
      <c r="A13" s="2" t="s">
        <v>7</v>
      </c>
      <c r="I13" s="18">
        <v>12</v>
      </c>
      <c r="J13" s="12">
        <v>0.23653091274364527</v>
      </c>
      <c r="K13" s="12">
        <v>0.9801835388705169</v>
      </c>
      <c r="L13" s="12">
        <v>4.3766666666666696</v>
      </c>
      <c r="M13" s="12">
        <v>4.2666666666666702</v>
      </c>
      <c r="N13" s="11">
        <v>3.5011412051125999</v>
      </c>
      <c r="O13" s="12">
        <v>1.5349407225037373E-2</v>
      </c>
      <c r="P13" s="15">
        <v>1.7359691648832689E-2</v>
      </c>
      <c r="Q13" s="15">
        <v>298.91252243591578</v>
      </c>
      <c r="R13" s="79"/>
      <c r="S13" s="80">
        <f t="shared" ca="1" si="7"/>
        <v>0</v>
      </c>
      <c r="T13" s="80">
        <f t="shared" ca="1" si="0"/>
        <v>0</v>
      </c>
      <c r="U13" s="80">
        <f t="shared" ca="1" si="1"/>
        <v>0</v>
      </c>
      <c r="V13" s="80">
        <f t="shared" ca="1" si="2"/>
        <v>0</v>
      </c>
      <c r="W13" s="80">
        <f t="shared" ca="1" si="3"/>
        <v>0</v>
      </c>
      <c r="X13" s="80">
        <f t="shared" ca="1" si="4"/>
        <v>0</v>
      </c>
      <c r="Y13" s="80">
        <f t="shared" ca="1" si="5"/>
        <v>0</v>
      </c>
      <c r="Z13" s="80">
        <f t="shared" ca="1" si="6"/>
        <v>0</v>
      </c>
      <c r="AA13" s="80">
        <f t="shared" ca="1" si="8"/>
        <v>0</v>
      </c>
      <c r="AB13" s="81">
        <v>10</v>
      </c>
    </row>
    <row r="14" spans="1:28" x14ac:dyDescent="0.25">
      <c r="C14" s="39"/>
      <c r="D14" s="39"/>
      <c r="I14" s="18">
        <v>13</v>
      </c>
      <c r="J14" s="12">
        <v>0.24566100597554996</v>
      </c>
      <c r="K14" s="12">
        <v>1.0182838589362759</v>
      </c>
      <c r="L14" s="12">
        <v>4.5066666666666704</v>
      </c>
      <c r="M14" s="12">
        <v>4.3966666666666701</v>
      </c>
      <c r="N14" s="12">
        <v>3.50121728545344</v>
      </c>
      <c r="O14" s="12">
        <v>1.6156786045074339E-2</v>
      </c>
      <c r="P14" s="15">
        <v>1.8534942773458664E-2</v>
      </c>
      <c r="Q14" s="15">
        <v>309.16750965738152</v>
      </c>
      <c r="R14" s="79"/>
      <c r="S14" s="80">
        <f t="shared" ca="1" si="7"/>
        <v>0</v>
      </c>
      <c r="T14" s="80">
        <f t="shared" ca="1" si="0"/>
        <v>0</v>
      </c>
      <c r="U14" s="80">
        <f t="shared" ca="1" si="1"/>
        <v>0</v>
      </c>
      <c r="V14" s="80">
        <f t="shared" ca="1" si="2"/>
        <v>0</v>
      </c>
      <c r="W14" s="80">
        <f t="shared" ca="1" si="3"/>
        <v>0</v>
      </c>
      <c r="X14" s="80">
        <f t="shared" ca="1" si="4"/>
        <v>0</v>
      </c>
      <c r="Y14" s="80">
        <f t="shared" ca="1" si="5"/>
        <v>0</v>
      </c>
      <c r="Z14" s="80">
        <f t="shared" ca="1" si="6"/>
        <v>0</v>
      </c>
      <c r="AA14" s="80">
        <f t="shared" ca="1" si="8"/>
        <v>0</v>
      </c>
      <c r="AB14" s="81">
        <v>11</v>
      </c>
    </row>
    <row r="15" spans="1:28" x14ac:dyDescent="0.25">
      <c r="I15" s="18">
        <v>14</v>
      </c>
      <c r="J15" s="12">
        <v>0.25514352080620617</v>
      </c>
      <c r="K15" s="12">
        <v>1.056384179002035</v>
      </c>
      <c r="L15" s="12">
        <v>4.6366666666666703</v>
      </c>
      <c r="M15" s="12">
        <v>4.5266666666666699</v>
      </c>
      <c r="N15" s="11">
        <v>3.5012933657942802</v>
      </c>
      <c r="O15" s="12">
        <v>1.700663299104525E-2</v>
      </c>
      <c r="P15" s="15">
        <v>1.9789758399221816E-2</v>
      </c>
      <c r="Q15" s="15">
        <v>319.42249687884726</v>
      </c>
      <c r="R15" s="79"/>
      <c r="S15" s="80">
        <f t="shared" ca="1" si="7"/>
        <v>0</v>
      </c>
      <c r="T15" s="80">
        <f t="shared" ca="1" si="0"/>
        <v>0</v>
      </c>
      <c r="U15" s="80">
        <f t="shared" ca="1" si="1"/>
        <v>0</v>
      </c>
      <c r="V15" s="80">
        <f t="shared" ca="1" si="2"/>
        <v>0</v>
      </c>
      <c r="W15" s="80">
        <f t="shared" ca="1" si="3"/>
        <v>0</v>
      </c>
      <c r="X15" s="80">
        <f t="shared" ca="1" si="4"/>
        <v>0</v>
      </c>
      <c r="Y15" s="80">
        <f t="shared" ca="1" si="5"/>
        <v>0</v>
      </c>
      <c r="Z15" s="80">
        <f t="shared" ca="1" si="6"/>
        <v>0</v>
      </c>
      <c r="AA15" s="80">
        <f t="shared" ca="1" si="8"/>
        <v>0</v>
      </c>
      <c r="AB15" s="81">
        <v>12</v>
      </c>
    </row>
    <row r="16" spans="1:28" x14ac:dyDescent="0.25">
      <c r="I16" s="18">
        <v>15</v>
      </c>
      <c r="J16" s="12">
        <v>0.26499206070932574</v>
      </c>
      <c r="K16" s="12">
        <v>1.094484499067794</v>
      </c>
      <c r="L16" s="12">
        <v>4.7666666666666702</v>
      </c>
      <c r="M16" s="12">
        <v>4.6566666666666698</v>
      </c>
      <c r="N16" s="12">
        <v>3.5013694461351199</v>
      </c>
      <c r="O16" s="12">
        <v>1.790118188637423E-2</v>
      </c>
      <c r="P16" s="15">
        <v>2.1129525042849134E-2</v>
      </c>
      <c r="Q16" s="15">
        <v>329.67748410031299</v>
      </c>
      <c r="R16" s="79"/>
      <c r="S16" s="80">
        <f t="shared" ca="1" si="7"/>
        <v>0</v>
      </c>
      <c r="T16" s="80">
        <f t="shared" ca="1" si="0"/>
        <v>0</v>
      </c>
      <c r="U16" s="80">
        <f t="shared" ca="1" si="1"/>
        <v>0</v>
      </c>
      <c r="V16" s="80">
        <f t="shared" ca="1" si="2"/>
        <v>0</v>
      </c>
      <c r="W16" s="80">
        <f t="shared" ca="1" si="3"/>
        <v>0</v>
      </c>
      <c r="X16" s="80">
        <f t="shared" ca="1" si="4"/>
        <v>0</v>
      </c>
      <c r="Y16" s="80">
        <f t="shared" ca="1" si="5"/>
        <v>0</v>
      </c>
      <c r="Z16" s="80">
        <f t="shared" ca="1" si="6"/>
        <v>0</v>
      </c>
      <c r="AA16" s="80">
        <f t="shared" ca="1" si="8"/>
        <v>0</v>
      </c>
      <c r="AB16" s="81">
        <v>13</v>
      </c>
    </row>
    <row r="17" spans="9:28" x14ac:dyDescent="0.25">
      <c r="I17" s="18">
        <v>16</v>
      </c>
      <c r="J17" s="12">
        <v>0.2752207542527057</v>
      </c>
      <c r="K17" s="12">
        <v>1.132584819133553</v>
      </c>
      <c r="L17" s="12">
        <v>4.8966666666666701</v>
      </c>
      <c r="M17" s="12">
        <v>4.7866666666666697</v>
      </c>
      <c r="N17" s="11">
        <v>3.5014455264759499</v>
      </c>
      <c r="O17" s="12">
        <v>1.8842784053597513E-2</v>
      </c>
      <c r="P17" s="15">
        <v>2.2559993888250023E-2</v>
      </c>
      <c r="Q17" s="15">
        <v>339.93247132177873</v>
      </c>
      <c r="R17" s="79"/>
      <c r="S17" s="80">
        <f t="shared" ca="1" si="7"/>
        <v>0</v>
      </c>
      <c r="T17" s="80">
        <f t="shared" ca="1" si="0"/>
        <v>0</v>
      </c>
      <c r="U17" s="80">
        <f t="shared" ca="1" si="1"/>
        <v>0</v>
      </c>
      <c r="V17" s="80">
        <f t="shared" ca="1" si="2"/>
        <v>0</v>
      </c>
      <c r="W17" s="80">
        <f t="shared" ca="1" si="3"/>
        <v>0</v>
      </c>
      <c r="X17" s="80">
        <f t="shared" ca="1" si="4"/>
        <v>0</v>
      </c>
      <c r="Y17" s="80">
        <f t="shared" ca="1" si="5"/>
        <v>0</v>
      </c>
      <c r="Z17" s="80">
        <f t="shared" ca="1" si="6"/>
        <v>0</v>
      </c>
      <c r="AA17" s="80">
        <f t="shared" ca="1" si="8"/>
        <v>0</v>
      </c>
      <c r="AB17" s="81">
        <v>14</v>
      </c>
    </row>
    <row r="18" spans="9:28" x14ac:dyDescent="0.25">
      <c r="I18" s="18">
        <v>17</v>
      </c>
      <c r="J18" s="12">
        <v>0.28584427536686013</v>
      </c>
      <c r="K18" s="12">
        <v>1.1706851391993121</v>
      </c>
      <c r="L18" s="12">
        <v>5.0266666666666699</v>
      </c>
      <c r="M18" s="12">
        <v>4.9166666666666696</v>
      </c>
      <c r="N18" s="12">
        <v>3.50152160681679</v>
      </c>
      <c r="O18" s="12">
        <v>1.9833914494816741E-2</v>
      </c>
      <c r="P18" s="15">
        <v>2.4087305474484552E-2</v>
      </c>
      <c r="Q18" s="15">
        <v>350.18745854324447</v>
      </c>
      <c r="R18" s="79"/>
      <c r="S18" s="80">
        <f t="shared" ca="1" si="7"/>
        <v>0</v>
      </c>
      <c r="T18" s="80">
        <f t="shared" ca="1" si="0"/>
        <v>0</v>
      </c>
      <c r="U18" s="80">
        <f t="shared" ca="1" si="1"/>
        <v>0</v>
      </c>
      <c r="V18" s="80">
        <f t="shared" ca="1" si="2"/>
        <v>0</v>
      </c>
      <c r="W18" s="80">
        <f t="shared" ca="1" si="3"/>
        <v>0</v>
      </c>
      <c r="X18" s="80">
        <f t="shared" ca="1" si="4"/>
        <v>0</v>
      </c>
      <c r="Y18" s="80">
        <f t="shared" ca="1" si="5"/>
        <v>0</v>
      </c>
      <c r="Z18" s="80">
        <f t="shared" ca="1" si="6"/>
        <v>0</v>
      </c>
      <c r="AA18" s="80">
        <f t="shared" ca="1" si="8"/>
        <v>0</v>
      </c>
      <c r="AB18" s="81">
        <v>15</v>
      </c>
    </row>
    <row r="19" spans="9:28" x14ac:dyDescent="0.25">
      <c r="I19" s="18">
        <v>18</v>
      </c>
      <c r="J19" s="12">
        <v>0.29687786439602093</v>
      </c>
      <c r="K19" s="12">
        <v>1.2087854592650711</v>
      </c>
      <c r="L19" s="12">
        <v>5.1566666666666698</v>
      </c>
      <c r="M19" s="12">
        <v>5.0466666666666704</v>
      </c>
      <c r="N19" s="11">
        <v>3.5015976871576302</v>
      </c>
      <c r="O19" s="12">
        <v>2.0877178397244102E-2</v>
      </c>
      <c r="P19" s="15">
        <v>2.5718016055107158E-2</v>
      </c>
      <c r="Q19" s="15">
        <v>360.44244576471021</v>
      </c>
      <c r="R19" s="79"/>
      <c r="S19" s="80">
        <f t="shared" ca="1" si="7"/>
        <v>0</v>
      </c>
      <c r="T19" s="80">
        <f t="shared" ca="1" si="0"/>
        <v>0</v>
      </c>
      <c r="U19" s="80">
        <f t="shared" ca="1" si="1"/>
        <v>0</v>
      </c>
      <c r="V19" s="80">
        <f t="shared" ca="1" si="2"/>
        <v>0</v>
      </c>
      <c r="W19" s="80">
        <f t="shared" ca="1" si="3"/>
        <v>0</v>
      </c>
      <c r="X19" s="80">
        <f t="shared" ca="1" si="4"/>
        <v>0</v>
      </c>
      <c r="Y19" s="80">
        <f t="shared" ca="1" si="5"/>
        <v>0</v>
      </c>
      <c r="Z19" s="80">
        <f t="shared" ca="1" si="6"/>
        <v>0</v>
      </c>
      <c r="AA19" s="80">
        <f t="shared" ca="1" si="8"/>
        <v>0</v>
      </c>
      <c r="AB19" s="81">
        <v>16</v>
      </c>
    </row>
    <row r="20" spans="9:28" x14ac:dyDescent="0.25">
      <c r="I20" s="18">
        <v>19</v>
      </c>
      <c r="J20" s="12">
        <v>0.30833734996170731</v>
      </c>
      <c r="K20" s="12">
        <v>1.2468857793308301</v>
      </c>
      <c r="L20" s="12">
        <v>5.2866666666666697</v>
      </c>
      <c r="M20" s="12">
        <v>5.1766666666666703</v>
      </c>
      <c r="N20" s="12">
        <v>3.5016737674984699</v>
      </c>
      <c r="O20" s="12">
        <v>2.197531798093914E-2</v>
      </c>
      <c r="P20" s="15">
        <v>2.7459125742037915E-2</v>
      </c>
      <c r="Q20" s="15">
        <v>370.69743298617595</v>
      </c>
      <c r="R20" s="79"/>
      <c r="S20" s="80">
        <f t="shared" ca="1" si="7"/>
        <v>0</v>
      </c>
      <c r="T20" s="80">
        <f t="shared" ca="1" si="0"/>
        <v>0</v>
      </c>
      <c r="U20" s="80">
        <f t="shared" ca="1" si="1"/>
        <v>0</v>
      </c>
      <c r="V20" s="80">
        <f t="shared" ca="1" si="2"/>
        <v>0</v>
      </c>
      <c r="W20" s="80">
        <f t="shared" ca="1" si="3"/>
        <v>0</v>
      </c>
      <c r="X20" s="80">
        <f t="shared" ca="1" si="4"/>
        <v>0</v>
      </c>
      <c r="Y20" s="80">
        <f t="shared" ca="1" si="5"/>
        <v>0</v>
      </c>
      <c r="Z20" s="80">
        <f t="shared" ca="1" si="6"/>
        <v>0</v>
      </c>
      <c r="AA20" s="80">
        <f t="shared" ca="1" si="8"/>
        <v>0</v>
      </c>
      <c r="AB20" s="81">
        <v>17</v>
      </c>
    </row>
    <row r="21" spans="9:28" x14ac:dyDescent="0.25">
      <c r="I21" s="18">
        <v>20</v>
      </c>
      <c r="J21" s="12">
        <v>0.32023917167022919</v>
      </c>
      <c r="K21" s="12">
        <v>1.2849860993965891</v>
      </c>
      <c r="L21" s="12">
        <v>5.4166666666666696</v>
      </c>
      <c r="M21" s="12">
        <v>5.3066666666666702</v>
      </c>
      <c r="N21" s="11">
        <v>3.5017498478393101</v>
      </c>
      <c r="O21" s="12">
        <v>2.3131219706736539E-2</v>
      </c>
      <c r="P21" s="15">
        <v>2.9318108554773886E-2</v>
      </c>
      <c r="Q21" s="15">
        <v>380.95242020764169</v>
      </c>
      <c r="R21" s="79"/>
      <c r="S21" s="80">
        <f t="shared" ca="1" si="7"/>
        <v>0</v>
      </c>
      <c r="T21" s="80">
        <f t="shared" ca="1" si="0"/>
        <v>0</v>
      </c>
      <c r="U21" s="80">
        <f t="shared" ca="1" si="1"/>
        <v>0</v>
      </c>
      <c r="V21" s="80">
        <f t="shared" ca="1" si="2"/>
        <v>0</v>
      </c>
      <c r="W21" s="80">
        <f t="shared" ca="1" si="3"/>
        <v>0</v>
      </c>
      <c r="X21" s="80">
        <f t="shared" ca="1" si="4"/>
        <v>0</v>
      </c>
      <c r="Y21" s="80">
        <f t="shared" ca="1" si="5"/>
        <v>0</v>
      </c>
      <c r="Z21" s="80">
        <f t="shared" ca="1" si="6"/>
        <v>0</v>
      </c>
      <c r="AA21" s="80">
        <f t="shared" ca="1" si="8"/>
        <v>0</v>
      </c>
      <c r="AB21" s="81">
        <v>18</v>
      </c>
    </row>
    <row r="22" spans="9:28" x14ac:dyDescent="0.25">
      <c r="I22" s="18">
        <v>21</v>
      </c>
      <c r="J22" s="12">
        <v>0.33260040369670002</v>
      </c>
      <c r="K22" s="12">
        <v>1.3230864194623482</v>
      </c>
      <c r="L22" s="12">
        <v>5.5466666666666704</v>
      </c>
      <c r="M22" s="12">
        <v>5.4366666666666701</v>
      </c>
      <c r="N22" s="12">
        <v>3.5018259281801498</v>
      </c>
      <c r="O22" s="12">
        <v>2.4347921863310879E-2</v>
      </c>
      <c r="P22" s="15">
        <v>3.1302944503932083E-2</v>
      </c>
      <c r="Q22" s="15">
        <v>391.20740742910743</v>
      </c>
      <c r="R22" s="79"/>
      <c r="S22" s="80">
        <f t="shared" ca="1" si="7"/>
        <v>0</v>
      </c>
      <c r="T22" s="80">
        <f t="shared" ca="1" si="0"/>
        <v>0</v>
      </c>
      <c r="U22" s="80">
        <f t="shared" ca="1" si="1"/>
        <v>0</v>
      </c>
      <c r="V22" s="80">
        <f t="shared" ca="1" si="2"/>
        <v>0</v>
      </c>
      <c r="W22" s="80">
        <f t="shared" ca="1" si="3"/>
        <v>0</v>
      </c>
      <c r="X22" s="80">
        <f t="shared" ca="1" si="4"/>
        <v>0</v>
      </c>
      <c r="Y22" s="80">
        <f t="shared" ca="1" si="5"/>
        <v>0</v>
      </c>
      <c r="Z22" s="80">
        <f t="shared" ca="1" si="6"/>
        <v>0</v>
      </c>
      <c r="AA22" s="80">
        <f t="shared" ca="1" si="8"/>
        <v>0</v>
      </c>
      <c r="AB22" s="81">
        <v>19</v>
      </c>
    </row>
    <row r="23" spans="9:28" x14ac:dyDescent="0.25">
      <c r="I23" s="18">
        <v>22</v>
      </c>
      <c r="J23" s="12">
        <v>0.34543877927939265</v>
      </c>
      <c r="K23" s="12">
        <v>1.3611867395281072</v>
      </c>
      <c r="L23" s="12">
        <v>5.6766666666666703</v>
      </c>
      <c r="M23" s="12">
        <v>5.56666666666667</v>
      </c>
      <c r="N23" s="11">
        <v>3.50190200852099</v>
      </c>
      <c r="O23" s="12">
        <v>2.5628622553321032E-2</v>
      </c>
      <c r="P23" s="15">
        <v>3.3422153846848289E-2</v>
      </c>
      <c r="Q23" s="15">
        <v>401.46239465057317</v>
      </c>
      <c r="R23" s="79"/>
      <c r="S23" s="80">
        <f t="shared" ca="1" si="7"/>
        <v>0</v>
      </c>
      <c r="T23" s="80">
        <f t="shared" ca="1" si="0"/>
        <v>0</v>
      </c>
      <c r="U23" s="80">
        <f t="shared" ca="1" si="1"/>
        <v>0</v>
      </c>
      <c r="V23" s="80">
        <f t="shared" ca="1" si="2"/>
        <v>0</v>
      </c>
      <c r="W23" s="80">
        <f t="shared" ca="1" si="3"/>
        <v>0</v>
      </c>
      <c r="X23" s="80">
        <f t="shared" ca="1" si="4"/>
        <v>0</v>
      </c>
      <c r="Y23" s="80">
        <f t="shared" ca="1" si="5"/>
        <v>0</v>
      </c>
      <c r="Z23" s="80">
        <f t="shared" ca="1" si="6"/>
        <v>0</v>
      </c>
      <c r="AA23" s="80">
        <f t="shared" ca="1" si="8"/>
        <v>0</v>
      </c>
      <c r="AB23" s="81">
        <v>20</v>
      </c>
    </row>
    <row r="24" spans="9:28" x14ac:dyDescent="0.25">
      <c r="I24" s="18">
        <v>23</v>
      </c>
      <c r="J24" s="12">
        <v>0.35877271615957718</v>
      </c>
      <c r="K24" s="12">
        <v>1.3992870595938662</v>
      </c>
      <c r="L24" s="12">
        <v>5.8066666666666702</v>
      </c>
      <c r="M24" s="12">
        <v>5.6966666666666699</v>
      </c>
      <c r="N24" s="12">
        <v>3.5019780888618302</v>
      </c>
      <c r="O24" s="12">
        <v>2.6976688099625716E-2</v>
      </c>
      <c r="P24" s="15">
        <v>3.5684833662279924E-2</v>
      </c>
      <c r="Q24" s="15">
        <v>411.71738187203891</v>
      </c>
      <c r="R24" s="79"/>
      <c r="S24" s="80">
        <f t="shared" ca="1" si="7"/>
        <v>0</v>
      </c>
      <c r="T24" s="80">
        <f t="shared" ca="1" si="0"/>
        <v>0</v>
      </c>
      <c r="U24" s="80">
        <f t="shared" ca="1" si="1"/>
        <v>0</v>
      </c>
      <c r="V24" s="80">
        <f t="shared" ca="1" si="2"/>
        <v>0</v>
      </c>
      <c r="W24" s="80">
        <f t="shared" ca="1" si="3"/>
        <v>0</v>
      </c>
      <c r="X24" s="80">
        <f t="shared" ca="1" si="4"/>
        <v>0</v>
      </c>
      <c r="Y24" s="80">
        <f t="shared" ca="1" si="5"/>
        <v>0</v>
      </c>
      <c r="Z24" s="80">
        <f t="shared" ca="1" si="6"/>
        <v>0</v>
      </c>
      <c r="AA24" s="80">
        <f t="shared" ca="1" si="8"/>
        <v>0</v>
      </c>
      <c r="AB24" s="81">
        <v>21</v>
      </c>
    </row>
    <row r="25" spans="9:28" x14ac:dyDescent="0.25">
      <c r="I25" s="18">
        <v>24</v>
      </c>
      <c r="J25" s="12">
        <v>0.37262134300333682</v>
      </c>
      <c r="K25" s="12">
        <v>1.4373873796596253</v>
      </c>
      <c r="L25" s="12">
        <v>5.9366666666666701</v>
      </c>
      <c r="M25" s="12">
        <v>5.8266666666666698</v>
      </c>
      <c r="N25" s="11">
        <v>3.5020541692026699</v>
      </c>
      <c r="O25" s="12">
        <v>2.8395661893666029E-2</v>
      </c>
      <c r="P25" s="15">
        <v>3.8100696901216279E-2</v>
      </c>
      <c r="Q25" s="15">
        <v>421.97236909350465</v>
      </c>
      <c r="R25" s="79"/>
      <c r="S25" s="80">
        <f t="shared" ca="1" si="7"/>
        <v>0</v>
      </c>
      <c r="T25" s="80">
        <f t="shared" ca="1" si="0"/>
        <v>0</v>
      </c>
      <c r="U25" s="80">
        <f t="shared" ca="1" si="1"/>
        <v>0</v>
      </c>
      <c r="V25" s="80">
        <f t="shared" ca="1" si="2"/>
        <v>0</v>
      </c>
      <c r="W25" s="80">
        <f t="shared" ca="1" si="3"/>
        <v>0</v>
      </c>
      <c r="X25" s="80">
        <f t="shared" ca="1" si="4"/>
        <v>0</v>
      </c>
      <c r="Y25" s="80">
        <f t="shared" ca="1" si="5"/>
        <v>0</v>
      </c>
      <c r="Z25" s="80">
        <f t="shared" ca="1" si="6"/>
        <v>0</v>
      </c>
      <c r="AA25" s="80">
        <f t="shared" ca="1" si="8"/>
        <v>0</v>
      </c>
      <c r="AB25" s="81">
        <v>22</v>
      </c>
    </row>
    <row r="26" spans="9:28" x14ac:dyDescent="0.25">
      <c r="I26" s="18">
        <v>25</v>
      </c>
      <c r="J26" s="12">
        <v>0.38700452684326564</v>
      </c>
      <c r="K26" s="12">
        <v>1.4754876997253843</v>
      </c>
      <c r="L26" s="12">
        <v>6.06666666666667</v>
      </c>
      <c r="M26" s="12">
        <v>5.9566666666666697</v>
      </c>
      <c r="N26" s="12">
        <v>3.50213024954351</v>
      </c>
      <c r="O26" s="12">
        <v>2.988927370927286E-2</v>
      </c>
      <c r="P26" s="15">
        <v>4.0680114081428624E-2</v>
      </c>
      <c r="Q26" s="15">
        <v>432.22735631497039</v>
      </c>
      <c r="R26" s="79"/>
      <c r="S26" s="80">
        <f t="shared" ca="1" si="7"/>
        <v>0</v>
      </c>
      <c r="T26" s="80">
        <f t="shared" ca="1" si="0"/>
        <v>0</v>
      </c>
      <c r="U26" s="80">
        <f t="shared" ca="1" si="1"/>
        <v>0</v>
      </c>
      <c r="V26" s="80">
        <f t="shared" ca="1" si="2"/>
        <v>0</v>
      </c>
      <c r="W26" s="80">
        <f t="shared" ca="1" si="3"/>
        <v>0</v>
      </c>
      <c r="X26" s="80">
        <f t="shared" ca="1" si="4"/>
        <v>0</v>
      </c>
      <c r="Y26" s="80">
        <f t="shared" ca="1" si="5"/>
        <v>0</v>
      </c>
      <c r="Z26" s="80">
        <f t="shared" ca="1" si="6"/>
        <v>0</v>
      </c>
      <c r="AA26" s="80">
        <f t="shared" ca="1" si="8"/>
        <v>0</v>
      </c>
      <c r="AB26" s="81">
        <v>23</v>
      </c>
    </row>
    <row r="27" spans="9:28" x14ac:dyDescent="0.25">
      <c r="I27" s="18">
        <v>26</v>
      </c>
      <c r="J27" s="12">
        <v>0.4019429015794157</v>
      </c>
      <c r="K27" s="12">
        <v>1.5135880197911433</v>
      </c>
      <c r="L27" s="12">
        <v>6.1966666666666699</v>
      </c>
      <c r="M27" s="12">
        <v>6.0866666666666696</v>
      </c>
      <c r="N27" s="11">
        <v>3.5022063298843502</v>
      </c>
      <c r="O27" s="12">
        <v>3.1461449506380613E-2</v>
      </c>
      <c r="P27" s="15">
        <v>4.3434157804741344E-2</v>
      </c>
      <c r="Q27" s="15">
        <v>442.48234353643613</v>
      </c>
      <c r="R27" s="79"/>
      <c r="S27" s="80">
        <f t="shared" ca="1" si="7"/>
        <v>0</v>
      </c>
      <c r="T27" s="80">
        <f t="shared" ca="1" si="0"/>
        <v>0</v>
      </c>
      <c r="U27" s="80">
        <f t="shared" ca="1" si="1"/>
        <v>0</v>
      </c>
      <c r="V27" s="80">
        <f t="shared" ca="1" si="2"/>
        <v>0</v>
      </c>
      <c r="W27" s="80">
        <f t="shared" ca="1" si="3"/>
        <v>0</v>
      </c>
      <c r="X27" s="80">
        <f t="shared" ca="1" si="4"/>
        <v>0</v>
      </c>
      <c r="Y27" s="80">
        <f t="shared" ca="1" si="5"/>
        <v>0</v>
      </c>
      <c r="Z27" s="80">
        <f t="shared" ca="1" si="6"/>
        <v>0</v>
      </c>
      <c r="AA27" s="80">
        <f t="shared" ca="1" si="8"/>
        <v>0</v>
      </c>
      <c r="AB27" s="81">
        <v>24</v>
      </c>
    </row>
    <row r="28" spans="9:28" x14ac:dyDescent="0.25">
      <c r="I28" s="18">
        <v>27</v>
      </c>
      <c r="J28" s="12">
        <v>0.41745789758038115</v>
      </c>
      <c r="K28" s="12">
        <v>1.5516883398569024</v>
      </c>
      <c r="L28" s="12">
        <v>6.3266666666666698</v>
      </c>
      <c r="M28" s="12">
        <v>6.2166666666666703</v>
      </c>
      <c r="N28" s="12">
        <v>3.5022824102251899</v>
      </c>
      <c r="O28" s="12">
        <v>3.3116321750416233E-2</v>
      </c>
      <c r="P28" s="15">
        <v>4.6374650288122335E-2</v>
      </c>
      <c r="Q28" s="15">
        <v>452.73733075790187</v>
      </c>
      <c r="R28" s="79"/>
      <c r="S28" s="80">
        <f t="shared" ca="1" si="7"/>
        <v>0</v>
      </c>
      <c r="T28" s="80">
        <f t="shared" ca="1" si="0"/>
        <v>0</v>
      </c>
      <c r="U28" s="80">
        <f t="shared" ca="1" si="1"/>
        <v>0</v>
      </c>
      <c r="V28" s="80">
        <f t="shared" ca="1" si="2"/>
        <v>0</v>
      </c>
      <c r="W28" s="80">
        <f t="shared" ca="1" si="3"/>
        <v>0</v>
      </c>
      <c r="X28" s="80">
        <f t="shared" ca="1" si="4"/>
        <v>0</v>
      </c>
      <c r="Y28" s="80">
        <f t="shared" ca="1" si="5"/>
        <v>0</v>
      </c>
      <c r="Z28" s="80">
        <f t="shared" ca="1" si="6"/>
        <v>0</v>
      </c>
      <c r="AA28" s="80">
        <f t="shared" ca="1" si="8"/>
        <v>0</v>
      </c>
      <c r="AB28" s="81">
        <v>25</v>
      </c>
    </row>
    <row r="29" spans="9:28" x14ac:dyDescent="0.25">
      <c r="I29" s="18">
        <v>28</v>
      </c>
      <c r="J29" s="12">
        <v>0.43357177242698386</v>
      </c>
      <c r="K29" s="12">
        <v>1.5897886599226614</v>
      </c>
      <c r="L29" s="12">
        <v>6.4566666666666697</v>
      </c>
      <c r="M29" s="12">
        <v>6.3466666666666702</v>
      </c>
      <c r="N29" s="11">
        <v>3.5023584905660301</v>
      </c>
      <c r="O29" s="12">
        <v>3.4858240274488125E-2</v>
      </c>
      <c r="P29" s="15">
        <v>4.951421411262822E-2</v>
      </c>
      <c r="Q29" s="15">
        <v>462.99231797936761</v>
      </c>
      <c r="R29" s="79"/>
      <c r="S29" s="80">
        <f t="shared" ca="1" si="7"/>
        <v>0</v>
      </c>
      <c r="T29" s="80">
        <f t="shared" ca="1" si="0"/>
        <v>0</v>
      </c>
      <c r="U29" s="80">
        <f t="shared" ca="1" si="1"/>
        <v>0</v>
      </c>
      <c r="V29" s="80">
        <f t="shared" ca="1" si="2"/>
        <v>0</v>
      </c>
      <c r="W29" s="80">
        <f t="shared" ca="1" si="3"/>
        <v>0</v>
      </c>
      <c r="X29" s="80">
        <f t="shared" ca="1" si="4"/>
        <v>0</v>
      </c>
      <c r="Y29" s="80">
        <f t="shared" ca="1" si="5"/>
        <v>0</v>
      </c>
      <c r="Z29" s="80">
        <f t="shared" ca="1" si="6"/>
        <v>0</v>
      </c>
      <c r="AA29" s="80">
        <f t="shared" ca="1" si="8"/>
        <v>0</v>
      </c>
      <c r="AB29" s="81">
        <v>26</v>
      </c>
    </row>
    <row r="30" spans="9:28" x14ac:dyDescent="0.25">
      <c r="I30" s="18">
        <v>29</v>
      </c>
      <c r="J30" s="12">
        <v>0.45030764284266545</v>
      </c>
      <c r="K30" s="12">
        <v>1.6278889799884204</v>
      </c>
      <c r="L30" s="12">
        <v>6.5866666666666696</v>
      </c>
      <c r="M30" s="12">
        <v>6.4766666666666701</v>
      </c>
      <c r="N30" s="12">
        <v>3.5024345709068698</v>
      </c>
      <c r="O30" s="12">
        <v>3.6691783712926203E-2</v>
      </c>
      <c r="P30" s="15">
        <v>5.2866326408053152E-2</v>
      </c>
      <c r="Q30" s="15">
        <v>473.24730520083335</v>
      </c>
      <c r="R30" s="79"/>
      <c r="S30" s="80">
        <f t="shared" ca="1" si="7"/>
        <v>0</v>
      </c>
      <c r="T30" s="80">
        <f t="shared" ca="1" si="0"/>
        <v>0</v>
      </c>
      <c r="U30" s="80">
        <f t="shared" ca="1" si="1"/>
        <v>0</v>
      </c>
      <c r="V30" s="80">
        <f t="shared" ca="1" si="2"/>
        <v>0</v>
      </c>
      <c r="W30" s="80">
        <f t="shared" ca="1" si="3"/>
        <v>0</v>
      </c>
      <c r="X30" s="80">
        <f t="shared" ca="1" si="4"/>
        <v>0</v>
      </c>
      <c r="Y30" s="80">
        <f t="shared" ca="1" si="5"/>
        <v>0</v>
      </c>
      <c r="Z30" s="80">
        <f t="shared" ca="1" si="6"/>
        <v>0</v>
      </c>
      <c r="AA30" s="80">
        <f t="shared" ca="1" si="8"/>
        <v>0</v>
      </c>
      <c r="AB30" s="81">
        <v>27</v>
      </c>
    </row>
    <row r="31" spans="9:28" x14ac:dyDescent="0.25">
      <c r="I31" s="18">
        <v>30</v>
      </c>
      <c r="J31" s="12">
        <v>0.46768951785639229</v>
      </c>
      <c r="K31" s="12">
        <v>1.6659893000541794</v>
      </c>
      <c r="L31" s="12">
        <v>6.7166666666666801</v>
      </c>
      <c r="M31" s="12">
        <v>6.6066666666666798</v>
      </c>
      <c r="N31" s="11">
        <v>3.50251065124771</v>
      </c>
      <c r="O31" s="12">
        <v>3.8621771536226118E-2</v>
      </c>
      <c r="P31" s="15">
        <v>5.6445376705878354E-2</v>
      </c>
      <c r="Q31" s="15">
        <v>483.50229242229909</v>
      </c>
      <c r="R31" s="79"/>
      <c r="S31" s="80">
        <f t="shared" ca="1" si="7"/>
        <v>0</v>
      </c>
      <c r="T31" s="80">
        <f t="shared" ca="1" si="0"/>
        <v>0</v>
      </c>
      <c r="U31" s="80">
        <f t="shared" ca="1" si="1"/>
        <v>0</v>
      </c>
      <c r="V31" s="80">
        <f t="shared" ca="1" si="2"/>
        <v>0</v>
      </c>
      <c r="W31" s="80">
        <f t="shared" ca="1" si="3"/>
        <v>0</v>
      </c>
      <c r="X31" s="80">
        <f t="shared" ca="1" si="4"/>
        <v>0</v>
      </c>
      <c r="Y31" s="80">
        <f t="shared" ca="1" si="5"/>
        <v>0</v>
      </c>
      <c r="Z31" s="80">
        <f t="shared" ca="1" si="6"/>
        <v>0</v>
      </c>
      <c r="AA31" s="80">
        <f t="shared" ca="1" si="8"/>
        <v>0</v>
      </c>
      <c r="AB31" s="81">
        <v>28</v>
      </c>
    </row>
    <row r="32" spans="9:28" x14ac:dyDescent="0.25">
      <c r="I32" s="18">
        <v>31</v>
      </c>
      <c r="J32" s="12">
        <v>0.48574233324564903</v>
      </c>
      <c r="K32" s="12">
        <v>1.7040896201199385</v>
      </c>
      <c r="L32" s="12">
        <v>6.84666666666668</v>
      </c>
      <c r="M32" s="12">
        <v>6.7366666666666797</v>
      </c>
      <c r="N32" s="12">
        <v>3.5025867315885502</v>
      </c>
      <c r="O32" s="12">
        <v>4.0653276719031614E-2</v>
      </c>
      <c r="P32" s="15">
        <v>6.0266728708866325E-2</v>
      </c>
      <c r="Q32" s="15">
        <v>493.75727964376483</v>
      </c>
      <c r="R32" s="79"/>
      <c r="S32" s="80">
        <f t="shared" ca="1" si="7"/>
        <v>0</v>
      </c>
      <c r="T32" s="80">
        <f t="shared" ca="1" si="0"/>
        <v>0</v>
      </c>
      <c r="U32" s="80">
        <f t="shared" ca="1" si="1"/>
        <v>0</v>
      </c>
      <c r="V32" s="80">
        <f t="shared" ca="1" si="2"/>
        <v>0</v>
      </c>
      <c r="W32" s="80">
        <f t="shared" ca="1" si="3"/>
        <v>0</v>
      </c>
      <c r="X32" s="80">
        <f t="shared" ca="1" si="4"/>
        <v>0</v>
      </c>
      <c r="Y32" s="80">
        <f t="shared" ca="1" si="5"/>
        <v>0</v>
      </c>
      <c r="Z32" s="80">
        <f t="shared" ca="1" si="6"/>
        <v>0</v>
      </c>
      <c r="AA32" s="80">
        <f t="shared" ca="1" si="8"/>
        <v>0</v>
      </c>
      <c r="AB32" s="81">
        <v>29</v>
      </c>
    </row>
    <row r="33" spans="9:28" x14ac:dyDescent="0.25">
      <c r="I33" s="18">
        <v>32</v>
      </c>
      <c r="J33" s="12">
        <v>0.50449198730893108</v>
      </c>
      <c r="K33" s="12">
        <v>1.7421899401856975</v>
      </c>
      <c r="L33" s="12">
        <v>6.9766666666666799</v>
      </c>
      <c r="M33" s="12">
        <v>6.8666666666666796</v>
      </c>
      <c r="N33" s="11">
        <v>3.5026628119293899</v>
      </c>
      <c r="O33" s="12">
        <v>4.279163907445268E-2</v>
      </c>
      <c r="P33" s="15">
        <v>6.4346786242456586E-2</v>
      </c>
      <c r="Q33" s="15">
        <v>504.01226686523057</v>
      </c>
      <c r="R33" s="79"/>
      <c r="S33" s="80">
        <f t="shared" ca="1" si="7"/>
        <v>0</v>
      </c>
      <c r="T33" s="80">
        <f t="shared" ca="1" si="0"/>
        <v>0</v>
      </c>
      <c r="U33" s="80">
        <f t="shared" ca="1" si="1"/>
        <v>0</v>
      </c>
      <c r="V33" s="80">
        <f t="shared" ca="1" si="2"/>
        <v>0</v>
      </c>
      <c r="W33" s="80">
        <f t="shared" ca="1" si="3"/>
        <v>0</v>
      </c>
      <c r="X33" s="80">
        <f t="shared" ca="1" si="4"/>
        <v>0</v>
      </c>
      <c r="Y33" s="80">
        <f t="shared" ca="1" si="5"/>
        <v>0</v>
      </c>
      <c r="Z33" s="80">
        <f t="shared" ca="1" si="6"/>
        <v>0</v>
      </c>
      <c r="AA33" s="80">
        <f t="shared" ca="1" si="8"/>
        <v>0</v>
      </c>
      <c r="AB33" s="81">
        <v>30</v>
      </c>
    </row>
    <row r="34" spans="9:28" x14ac:dyDescent="0.25">
      <c r="I34" s="18">
        <v>33</v>
      </c>
      <c r="J34" s="12">
        <v>0.52396537801905585</v>
      </c>
      <c r="K34" s="12">
        <v>1.7802902602514565</v>
      </c>
      <c r="L34" s="12">
        <v>7.10666666666667</v>
      </c>
      <c r="M34" s="12">
        <v>6.9966666666666697</v>
      </c>
      <c r="N34" s="12">
        <v>3.5027388922702301</v>
      </c>
      <c r="O34" s="12">
        <v>4.5042479289768893E-2</v>
      </c>
      <c r="P34" s="15">
        <v>6.8703063671070902E-2</v>
      </c>
      <c r="Q34" s="15">
        <v>514.26725408669631</v>
      </c>
      <c r="R34" s="79"/>
      <c r="S34" s="80">
        <f t="shared" ca="1" si="7"/>
        <v>0</v>
      </c>
      <c r="T34" s="80">
        <f t="shared" ca="1" si="0"/>
        <v>0</v>
      </c>
      <c r="U34" s="80">
        <f t="shared" ca="1" si="1"/>
        <v>0</v>
      </c>
      <c r="V34" s="80">
        <f t="shared" ca="1" si="2"/>
        <v>0</v>
      </c>
      <c r="W34" s="80">
        <f t="shared" ca="1" si="3"/>
        <v>0</v>
      </c>
      <c r="X34" s="80">
        <f t="shared" ca="1" si="4"/>
        <v>0</v>
      </c>
      <c r="Y34" s="80">
        <f t="shared" ca="1" si="5"/>
        <v>0</v>
      </c>
      <c r="Z34" s="80">
        <f t="shared" ca="1" si="6"/>
        <v>0</v>
      </c>
      <c r="AA34" s="80">
        <f t="shared" ca="1" si="8"/>
        <v>0</v>
      </c>
      <c r="AB34" s="81">
        <v>31</v>
      </c>
    </row>
    <row r="35" spans="9:28" x14ac:dyDescent="0.25">
      <c r="I35" s="18">
        <v>34</v>
      </c>
      <c r="J35" s="12">
        <v>0.54419044161059138</v>
      </c>
      <c r="K35" s="12">
        <v>1.8183905803172156</v>
      </c>
      <c r="L35" s="12">
        <v>7.2366666666666797</v>
      </c>
      <c r="M35" s="12">
        <v>7.1266666666666802</v>
      </c>
      <c r="N35" s="11">
        <v>3.5028149726110702</v>
      </c>
      <c r="O35" s="12">
        <v>4.7411713700410738E-2</v>
      </c>
      <c r="P35" s="15">
        <v>7.3354261081602409E-2</v>
      </c>
      <c r="Q35" s="15">
        <v>524.52224130816205</v>
      </c>
      <c r="R35" s="79"/>
      <c r="S35" s="80">
        <f t="shared" ca="1" si="7"/>
        <v>0</v>
      </c>
      <c r="T35" s="80">
        <f t="shared" ca="1" si="0"/>
        <v>0</v>
      </c>
      <c r="U35" s="80">
        <f t="shared" ca="1" si="1"/>
        <v>0</v>
      </c>
      <c r="V35" s="80">
        <f t="shared" ca="1" si="2"/>
        <v>0</v>
      </c>
      <c r="W35" s="80">
        <f t="shared" ca="1" si="3"/>
        <v>0</v>
      </c>
      <c r="X35" s="80">
        <f t="shared" ca="1" si="4"/>
        <v>0</v>
      </c>
      <c r="Y35" s="80">
        <f t="shared" ca="1" si="5"/>
        <v>0</v>
      </c>
      <c r="Z35" s="80">
        <f t="shared" ca="1" si="6"/>
        <v>0</v>
      </c>
      <c r="AA35" s="80">
        <f t="shared" ca="1" si="8"/>
        <v>0</v>
      </c>
      <c r="AB35" s="81">
        <v>32</v>
      </c>
    </row>
    <row r="36" spans="9:28" x14ac:dyDescent="0.25">
      <c r="I36" s="18">
        <v>35</v>
      </c>
      <c r="J36" s="12">
        <v>0.56519619265676024</v>
      </c>
      <c r="K36" s="12">
        <v>1.8564909003829746</v>
      </c>
      <c r="L36" s="12">
        <v>7.3666666666666796</v>
      </c>
      <c r="M36" s="12">
        <v>7.2566666666666801</v>
      </c>
      <c r="N36" s="12">
        <v>3.5028910529519099</v>
      </c>
      <c r="O36" s="12">
        <v>4.9905569841052343E-2</v>
      </c>
      <c r="P36" s="15">
        <v>7.8320344556826904E-2</v>
      </c>
      <c r="Q36" s="15">
        <v>534.77722852962779</v>
      </c>
      <c r="R36" s="79"/>
      <c r="S36" s="80">
        <f t="shared" ca="1" si="7"/>
        <v>0</v>
      </c>
      <c r="T36" s="80">
        <f t="shared" ca="1" si="0"/>
        <v>0</v>
      </c>
      <c r="U36" s="80">
        <f t="shared" ca="1" si="1"/>
        <v>0</v>
      </c>
      <c r="V36" s="80">
        <f t="shared" ca="1" si="2"/>
        <v>0</v>
      </c>
      <c r="W36" s="80">
        <f t="shared" ca="1" si="3"/>
        <v>0</v>
      </c>
      <c r="X36" s="80">
        <f t="shared" ca="1" si="4"/>
        <v>0</v>
      </c>
      <c r="Y36" s="80">
        <f t="shared" ca="1" si="5"/>
        <v>0</v>
      </c>
      <c r="Z36" s="80">
        <f t="shared" ca="1" si="6"/>
        <v>0</v>
      </c>
      <c r="AA36" s="80">
        <f t="shared" ca="1" si="8"/>
        <v>0</v>
      </c>
      <c r="AB36" s="81">
        <v>33</v>
      </c>
    </row>
    <row r="37" spans="9:28" x14ac:dyDescent="0.25">
      <c r="I37" s="18">
        <v>36</v>
      </c>
      <c r="J37" s="12">
        <v>0.58701276569331118</v>
      </c>
      <c r="K37" s="12">
        <v>1.8945912204487336</v>
      </c>
      <c r="L37" s="12">
        <v>7.4966666666666804</v>
      </c>
      <c r="M37" s="12">
        <v>7.38666666666668</v>
      </c>
      <c r="N37" s="11">
        <v>3.5029671332927501</v>
      </c>
      <c r="O37" s="12">
        <v>5.2530602814691692E-2</v>
      </c>
      <c r="P37" s="15">
        <v>8.3622631883324097E-2</v>
      </c>
      <c r="Q37" s="15">
        <v>545.03221575109353</v>
      </c>
      <c r="R37" s="79"/>
      <c r="S37" s="80">
        <f t="shared" ca="1" si="7"/>
        <v>0</v>
      </c>
      <c r="T37" s="80">
        <f t="shared" ca="1" si="0"/>
        <v>0</v>
      </c>
      <c r="U37" s="80">
        <f t="shared" ca="1" si="1"/>
        <v>0</v>
      </c>
      <c r="V37" s="80">
        <f t="shared" ca="1" si="2"/>
        <v>0</v>
      </c>
      <c r="W37" s="80">
        <f t="shared" ca="1" si="3"/>
        <v>0</v>
      </c>
      <c r="X37" s="80">
        <f t="shared" ca="1" si="4"/>
        <v>0</v>
      </c>
      <c r="Y37" s="80">
        <f t="shared" ca="1" si="5"/>
        <v>0</v>
      </c>
      <c r="Z37" s="80">
        <f t="shared" ca="1" si="6"/>
        <v>0</v>
      </c>
      <c r="AA37" s="80">
        <f t="shared" ca="1" si="8"/>
        <v>0</v>
      </c>
      <c r="AB37" s="81">
        <v>34</v>
      </c>
    </row>
    <row r="38" spans="9:28" x14ac:dyDescent="0.25">
      <c r="I38" s="18">
        <v>37</v>
      </c>
      <c r="J38" s="12">
        <v>0.609671458449073</v>
      </c>
      <c r="K38" s="12">
        <v>1.9326915405144927</v>
      </c>
      <c r="L38" s="12">
        <v>7.6266666666666802</v>
      </c>
      <c r="M38" s="12">
        <v>7.5166666666666799</v>
      </c>
      <c r="N38" s="12">
        <v>3.5030432136335898</v>
      </c>
      <c r="O38" s="12">
        <v>5.5293712522744475E-2</v>
      </c>
      <c r="P38" s="15">
        <v>8.928388406182515E-2</v>
      </c>
      <c r="Q38" s="15">
        <v>555.28720297255927</v>
      </c>
      <c r="R38" s="79"/>
      <c r="S38" s="80">
        <f t="shared" ca="1" si="7"/>
        <v>0</v>
      </c>
      <c r="T38" s="80">
        <f t="shared" ca="1" si="0"/>
        <v>0</v>
      </c>
      <c r="U38" s="80">
        <f t="shared" ca="1" si="1"/>
        <v>0</v>
      </c>
      <c r="V38" s="80">
        <f t="shared" ca="1" si="2"/>
        <v>0</v>
      </c>
      <c r="W38" s="80">
        <f t="shared" ca="1" si="3"/>
        <v>0</v>
      </c>
      <c r="X38" s="80">
        <f t="shared" ca="1" si="4"/>
        <v>0</v>
      </c>
      <c r="Y38" s="80">
        <f t="shared" ca="1" si="5"/>
        <v>0</v>
      </c>
      <c r="Z38" s="80">
        <f t="shared" ca="1" si="6"/>
        <v>0</v>
      </c>
      <c r="AA38" s="80">
        <f t="shared" ca="1" si="8"/>
        <v>0</v>
      </c>
      <c r="AB38" s="81">
        <v>35</v>
      </c>
    </row>
    <row r="39" spans="9:28" x14ac:dyDescent="0.25">
      <c r="I39" s="18">
        <v>38</v>
      </c>
      <c r="J39" s="12">
        <v>0.63320477674520725</v>
      </c>
      <c r="K39" s="12">
        <v>1.9707918605802517</v>
      </c>
      <c r="L39" s="12">
        <v>7.7566666666666801</v>
      </c>
      <c r="M39" s="12">
        <v>7.6466666666666798</v>
      </c>
      <c r="N39" s="11">
        <v>3.50311929397443</v>
      </c>
      <c r="O39" s="12">
        <v>5.8202161801440833E-2</v>
      </c>
      <c r="P39" s="15">
        <v>9.5328403012810717E-2</v>
      </c>
      <c r="Q39" s="15">
        <v>565.54219019402501</v>
      </c>
      <c r="R39" s="79"/>
      <c r="S39" s="80">
        <f t="shared" ca="1" si="7"/>
        <v>0</v>
      </c>
      <c r="T39" s="80">
        <f t="shared" ca="1" si="0"/>
        <v>0</v>
      </c>
      <c r="U39" s="80">
        <f t="shared" ca="1" si="1"/>
        <v>0</v>
      </c>
      <c r="V39" s="80">
        <f t="shared" ca="1" si="2"/>
        <v>0</v>
      </c>
      <c r="W39" s="80">
        <f t="shared" ca="1" si="3"/>
        <v>0</v>
      </c>
      <c r="X39" s="80">
        <f t="shared" ca="1" si="4"/>
        <v>0</v>
      </c>
      <c r="Y39" s="80">
        <f t="shared" ca="1" si="5"/>
        <v>0</v>
      </c>
      <c r="Z39" s="80">
        <f t="shared" ca="1" si="6"/>
        <v>0</v>
      </c>
      <c r="AA39" s="80">
        <f t="shared" ca="1" si="8"/>
        <v>0</v>
      </c>
      <c r="AB39" s="81">
        <v>36</v>
      </c>
    </row>
    <row r="40" spans="9:28" x14ac:dyDescent="0.25">
      <c r="I40" s="18">
        <v>39</v>
      </c>
      <c r="J40" s="12">
        <v>0.65764648112757218</v>
      </c>
      <c r="K40" s="12">
        <v>2.0088921806460109</v>
      </c>
      <c r="L40" s="12">
        <v>7.88666666666668</v>
      </c>
      <c r="M40" s="12">
        <v>7.7766666666666797</v>
      </c>
      <c r="N40" s="12">
        <v>3.5031953743152702</v>
      </c>
      <c r="O40" s="12">
        <v>6.1263595512196622E-2</v>
      </c>
      <c r="P40" s="15">
        <v>0.10178213589677801</v>
      </c>
      <c r="Q40" s="15">
        <v>575.79717741549075</v>
      </c>
      <c r="R40" s="79"/>
      <c r="S40" s="80">
        <f t="shared" ca="1" si="7"/>
        <v>0</v>
      </c>
      <c r="T40" s="80">
        <f t="shared" ca="1" si="0"/>
        <v>0</v>
      </c>
      <c r="U40" s="80">
        <f t="shared" ca="1" si="1"/>
        <v>0</v>
      </c>
      <c r="V40" s="80">
        <f t="shared" ca="1" si="2"/>
        <v>0</v>
      </c>
      <c r="W40" s="80">
        <f t="shared" ca="1" si="3"/>
        <v>0</v>
      </c>
      <c r="X40" s="80">
        <f t="shared" ca="1" si="4"/>
        <v>0</v>
      </c>
      <c r="Y40" s="80">
        <f t="shared" ca="1" si="5"/>
        <v>0</v>
      </c>
      <c r="Z40" s="80">
        <f t="shared" ca="1" si="6"/>
        <v>0</v>
      </c>
      <c r="AA40" s="80">
        <f t="shared" ca="1" si="8"/>
        <v>0</v>
      </c>
      <c r="AB40" s="81">
        <v>37</v>
      </c>
    </row>
    <row r="41" spans="9:28" x14ac:dyDescent="0.25">
      <c r="I41" s="18">
        <v>40</v>
      </c>
      <c r="J41" s="12">
        <v>0.6830316352990965</v>
      </c>
      <c r="K41" s="12">
        <v>2.0469925007117702</v>
      </c>
      <c r="L41" s="12">
        <v>8.0166666666666799</v>
      </c>
      <c r="M41" s="12">
        <v>7.9066666666666796</v>
      </c>
      <c r="N41" s="11">
        <v>3.5032714546561099</v>
      </c>
      <c r="O41" s="12">
        <v>6.4486060636138168E-2</v>
      </c>
      <c r="P41" s="15">
        <v>0.10867278649698989</v>
      </c>
      <c r="Q41" s="15">
        <v>586.05216463695649</v>
      </c>
      <c r="R41" s="79"/>
      <c r="S41" s="80">
        <f t="shared" ca="1" si="7"/>
        <v>0</v>
      </c>
      <c r="T41" s="80">
        <f t="shared" ca="1" si="0"/>
        <v>0</v>
      </c>
      <c r="U41" s="80">
        <f t="shared" ca="1" si="1"/>
        <v>0</v>
      </c>
      <c r="V41" s="80">
        <f t="shared" ca="1" si="2"/>
        <v>0</v>
      </c>
      <c r="W41" s="80">
        <f t="shared" ca="1" si="3"/>
        <v>0</v>
      </c>
      <c r="X41" s="80">
        <f t="shared" ca="1" si="4"/>
        <v>0</v>
      </c>
      <c r="Y41" s="80">
        <f t="shared" ca="1" si="5"/>
        <v>0</v>
      </c>
      <c r="Z41" s="80">
        <f t="shared" ca="1" si="6"/>
        <v>0</v>
      </c>
      <c r="AA41" s="80">
        <f t="shared" ca="1" si="8"/>
        <v>0</v>
      </c>
      <c r="AB41" s="81">
        <v>38</v>
      </c>
    </row>
    <row r="42" spans="9:28" x14ac:dyDescent="0.25">
      <c r="I42" s="18">
        <v>41</v>
      </c>
      <c r="J42" s="12">
        <v>0.70939665642164162</v>
      </c>
      <c r="K42" s="12">
        <v>2.0850928207775294</v>
      </c>
      <c r="L42" s="12">
        <v>8.1466666666666807</v>
      </c>
      <c r="M42" s="12">
        <v>8.0366666666666795</v>
      </c>
      <c r="N42" s="12">
        <v>3.5033475349969501</v>
      </c>
      <c r="O42" s="12">
        <v>6.7878027425599036E-2</v>
      </c>
      <c r="P42" s="15">
        <v>0.11602993414283612</v>
      </c>
      <c r="Q42" s="15">
        <v>596.30715185842223</v>
      </c>
      <c r="R42" s="79"/>
      <c r="S42" s="80">
        <f t="shared" ca="1" si="7"/>
        <v>0</v>
      </c>
      <c r="T42" s="80">
        <f t="shared" ca="1" si="0"/>
        <v>0</v>
      </c>
      <c r="U42" s="80">
        <f t="shared" ca="1" si="1"/>
        <v>0</v>
      </c>
      <c r="V42" s="80">
        <f t="shared" ca="1" si="2"/>
        <v>0</v>
      </c>
      <c r="W42" s="80">
        <f t="shared" ca="1" si="3"/>
        <v>0</v>
      </c>
      <c r="X42" s="80">
        <f t="shared" ca="1" si="4"/>
        <v>0</v>
      </c>
      <c r="Y42" s="80">
        <f t="shared" ca="1" si="5"/>
        <v>0</v>
      </c>
      <c r="Z42" s="80">
        <f t="shared" ca="1" si="6"/>
        <v>0</v>
      </c>
      <c r="AA42" s="80">
        <f t="shared" ca="1" si="8"/>
        <v>0</v>
      </c>
      <c r="AB42" s="81">
        <v>39</v>
      </c>
    </row>
    <row r="43" spans="9:28" x14ac:dyDescent="0.25">
      <c r="I43" s="18">
        <v>42</v>
      </c>
      <c r="J43" s="12">
        <v>0.73677936735951699</v>
      </c>
      <c r="K43" s="12">
        <v>2.1231931408432887</v>
      </c>
      <c r="L43" s="12">
        <v>8.2766666666666797</v>
      </c>
      <c r="M43" s="12">
        <v>8.1666666666666803</v>
      </c>
      <c r="N43" s="11">
        <v>3.5034236153377898</v>
      </c>
      <c r="O43" s="12">
        <v>7.1448411668185538E-2</v>
      </c>
      <c r="P43" s="15">
        <v>0.12388516068430613</v>
      </c>
      <c r="Q43" s="15">
        <v>606.56213907988797</v>
      </c>
      <c r="R43" s="79"/>
      <c r="S43" s="80">
        <f t="shared" ca="1" si="7"/>
        <v>0</v>
      </c>
      <c r="T43" s="80">
        <f t="shared" ca="1" si="0"/>
        <v>0</v>
      </c>
      <c r="U43" s="80">
        <f t="shared" ca="1" si="1"/>
        <v>0</v>
      </c>
      <c r="V43" s="80">
        <f t="shared" ca="1" si="2"/>
        <v>0</v>
      </c>
      <c r="W43" s="80">
        <f t="shared" ca="1" si="3"/>
        <v>0</v>
      </c>
      <c r="X43" s="80">
        <f t="shared" ca="1" si="4"/>
        <v>0</v>
      </c>
      <c r="Y43" s="80">
        <f t="shared" ca="1" si="5"/>
        <v>0</v>
      </c>
      <c r="Z43" s="80">
        <f t="shared" ca="1" si="6"/>
        <v>0</v>
      </c>
      <c r="AA43" s="80">
        <f t="shared" ca="1" si="8"/>
        <v>0</v>
      </c>
      <c r="AB43" s="81">
        <v>40</v>
      </c>
    </row>
    <row r="44" spans="9:28" x14ac:dyDescent="0.25">
      <c r="I44" s="18">
        <v>43</v>
      </c>
      <c r="J44" s="12">
        <v>0.7652190509395943</v>
      </c>
      <c r="K44" s="12">
        <v>2.1612934609090479</v>
      </c>
      <c r="L44" s="12">
        <v>8.4066666666666805</v>
      </c>
      <c r="M44" s="12">
        <v>8.2966666666666793</v>
      </c>
      <c r="N44" s="12">
        <v>3.50349969567863</v>
      </c>
      <c r="O44" s="12">
        <v>7.5206598121932103E-2</v>
      </c>
      <c r="P44" s="15">
        <v>0.13227218606263366</v>
      </c>
      <c r="Q44" s="15">
        <v>616.81712630135371</v>
      </c>
      <c r="R44" s="79"/>
      <c r="S44" s="80">
        <f t="shared" ca="1" si="7"/>
        <v>0</v>
      </c>
      <c r="T44" s="80">
        <f t="shared" ca="1" si="0"/>
        <v>0</v>
      </c>
      <c r="U44" s="80">
        <f t="shared" ca="1" si="1"/>
        <v>0</v>
      </c>
      <c r="V44" s="80">
        <f t="shared" ca="1" si="2"/>
        <v>0</v>
      </c>
      <c r="W44" s="80">
        <f t="shared" ca="1" si="3"/>
        <v>0</v>
      </c>
      <c r="X44" s="80">
        <f t="shared" ca="1" si="4"/>
        <v>0</v>
      </c>
      <c r="Y44" s="80">
        <f t="shared" ca="1" si="5"/>
        <v>0</v>
      </c>
      <c r="Z44" s="80">
        <f t="shared" ca="1" si="6"/>
        <v>0</v>
      </c>
      <c r="AA44" s="80">
        <f t="shared" ca="1" si="8"/>
        <v>0</v>
      </c>
      <c r="AB44" s="81">
        <v>41</v>
      </c>
    </row>
    <row r="45" spans="9:28" x14ac:dyDescent="0.25">
      <c r="I45" s="18">
        <v>44</v>
      </c>
      <c r="J45" s="12">
        <v>0.79475650630586259</v>
      </c>
      <c r="K45" s="12">
        <v>2.1993937809748072</v>
      </c>
      <c r="L45" s="12">
        <v>8.5366666666666795</v>
      </c>
      <c r="M45" s="12">
        <v>8.4266666666666801</v>
      </c>
      <c r="N45" s="11">
        <v>3.5035757760194701</v>
      </c>
      <c r="O45" s="12">
        <v>7.9162465183145736E-2</v>
      </c>
      <c r="P45" s="15">
        <v>0.14122701305907398</v>
      </c>
      <c r="Q45" s="15">
        <v>627.07211352281945</v>
      </c>
      <c r="R45" s="79"/>
      <c r="S45" s="80">
        <f t="shared" ca="1" si="7"/>
        <v>0</v>
      </c>
      <c r="T45" s="80">
        <f t="shared" ca="1" si="0"/>
        <v>0</v>
      </c>
      <c r="U45" s="80">
        <f t="shared" ca="1" si="1"/>
        <v>0</v>
      </c>
      <c r="V45" s="80">
        <f t="shared" ca="1" si="2"/>
        <v>0</v>
      </c>
      <c r="W45" s="80">
        <f t="shared" ca="1" si="3"/>
        <v>0</v>
      </c>
      <c r="X45" s="80">
        <f t="shared" ca="1" si="4"/>
        <v>0</v>
      </c>
      <c r="Y45" s="80">
        <f t="shared" ca="1" si="5"/>
        <v>0</v>
      </c>
      <c r="Z45" s="80">
        <f t="shared" ca="1" si="6"/>
        <v>0</v>
      </c>
      <c r="AA45" s="80">
        <f t="shared" ca="1" si="8"/>
        <v>0</v>
      </c>
      <c r="AB45" s="81">
        <v>42</v>
      </c>
    </row>
    <row r="46" spans="9:28" x14ac:dyDescent="0.25">
      <c r="I46" s="18">
        <v>45</v>
      </c>
      <c r="J46" s="12">
        <v>0.82543410744926882</v>
      </c>
      <c r="K46" s="12">
        <v>2.2374941010405665</v>
      </c>
      <c r="L46" s="12">
        <v>8.6666666666666803</v>
      </c>
      <c r="M46" s="12">
        <v>8.5566666666666809</v>
      </c>
      <c r="N46" s="12">
        <v>3.5036518563603098</v>
      </c>
      <c r="O46" s="12">
        <v>8.3326410851779206E-2</v>
      </c>
      <c r="P46" s="15">
        <v>0.1507880818431733</v>
      </c>
      <c r="Q46" s="15">
        <v>637.32710074428519</v>
      </c>
      <c r="R46" s="79"/>
      <c r="S46" s="80">
        <f t="shared" ca="1" si="7"/>
        <v>0</v>
      </c>
      <c r="T46" s="80">
        <f t="shared" ca="1" si="0"/>
        <v>0</v>
      </c>
      <c r="U46" s="80">
        <f t="shared" ca="1" si="1"/>
        <v>0</v>
      </c>
      <c r="V46" s="80">
        <f t="shared" ca="1" si="2"/>
        <v>0</v>
      </c>
      <c r="W46" s="80">
        <f t="shared" ca="1" si="3"/>
        <v>0</v>
      </c>
      <c r="X46" s="80">
        <f t="shared" ca="1" si="4"/>
        <v>0</v>
      </c>
      <c r="Y46" s="80">
        <f t="shared" ca="1" si="5"/>
        <v>0</v>
      </c>
      <c r="Z46" s="80">
        <f t="shared" ca="1" si="6"/>
        <v>0</v>
      </c>
      <c r="AA46" s="80">
        <f t="shared" ca="1" si="8"/>
        <v>0</v>
      </c>
      <c r="AB46" s="81">
        <v>43</v>
      </c>
    </row>
    <row r="47" spans="9:28" x14ac:dyDescent="0.25">
      <c r="I47" s="18">
        <v>46</v>
      </c>
      <c r="J47" s="12">
        <v>0.85729586399681057</v>
      </c>
      <c r="K47" s="12">
        <v>2.2755944211063257</v>
      </c>
      <c r="L47" s="12">
        <v>8.7966666666666793</v>
      </c>
      <c r="M47" s="12">
        <v>8.6866666666666799</v>
      </c>
      <c r="N47" s="11">
        <v>3.50372793670115</v>
      </c>
      <c r="O47" s="12">
        <v>8.770938006258279E-2</v>
      </c>
      <c r="P47" s="15">
        <v>0.16099643498395613</v>
      </c>
      <c r="Q47" s="15">
        <v>647.58208796575093</v>
      </c>
      <c r="R47" s="79"/>
      <c r="S47" s="80">
        <f t="shared" ca="1" si="7"/>
        <v>0</v>
      </c>
      <c r="T47" s="80">
        <f t="shared" ca="1" si="0"/>
        <v>0</v>
      </c>
      <c r="U47" s="80">
        <f t="shared" ca="1" si="1"/>
        <v>0</v>
      </c>
      <c r="V47" s="80">
        <f t="shared" ca="1" si="2"/>
        <v>0</v>
      </c>
      <c r="W47" s="80">
        <f t="shared" ca="1" si="3"/>
        <v>0</v>
      </c>
      <c r="X47" s="80">
        <f t="shared" ca="1" si="4"/>
        <v>0</v>
      </c>
      <c r="Y47" s="80">
        <f t="shared" ca="1" si="5"/>
        <v>0</v>
      </c>
      <c r="Z47" s="80">
        <f t="shared" ca="1" si="6"/>
        <v>0</v>
      </c>
      <c r="AA47" s="80">
        <f t="shared" ca="1" si="8"/>
        <v>0</v>
      </c>
      <c r="AB47" s="81">
        <v>44</v>
      </c>
    </row>
    <row r="48" spans="9:28" x14ac:dyDescent="0.25">
      <c r="I48" s="18">
        <v>47</v>
      </c>
      <c r="J48" s="12">
        <v>0.89038748434708748</v>
      </c>
      <c r="K48" s="12">
        <v>2.313694741172085</v>
      </c>
      <c r="L48" s="12">
        <v>8.9266666666666801</v>
      </c>
      <c r="M48" s="12">
        <v>8.8166666666666806</v>
      </c>
      <c r="N48" s="12">
        <v>3.5038040170419902</v>
      </c>
      <c r="O48" s="12">
        <v>9.2322893453874649E-2</v>
      </c>
      <c r="P48" s="15">
        <v>0.17189589363236998</v>
      </c>
      <c r="Q48" s="15">
        <v>657.83707518721667</v>
      </c>
      <c r="R48" s="79"/>
      <c r="S48" s="80">
        <f t="shared" ca="1" si="7"/>
        <v>0</v>
      </c>
      <c r="T48" s="80">
        <f t="shared" ca="1" si="0"/>
        <v>0</v>
      </c>
      <c r="U48" s="80">
        <f t="shared" ca="1" si="1"/>
        <v>0</v>
      </c>
      <c r="V48" s="80">
        <f t="shared" ca="1" si="2"/>
        <v>0</v>
      </c>
      <c r="W48" s="80">
        <f t="shared" ca="1" si="3"/>
        <v>0</v>
      </c>
      <c r="X48" s="80">
        <f t="shared" ca="1" si="4"/>
        <v>0</v>
      </c>
      <c r="Y48" s="80">
        <f t="shared" ca="1" si="5"/>
        <v>0</v>
      </c>
      <c r="Z48" s="80">
        <f t="shared" ca="1" si="6"/>
        <v>0</v>
      </c>
      <c r="AA48" s="80">
        <f t="shared" ca="1" si="8"/>
        <v>0</v>
      </c>
      <c r="AB48" s="81">
        <v>45</v>
      </c>
    </row>
    <row r="49" spans="9:28" x14ac:dyDescent="0.25">
      <c r="R49" s="79"/>
      <c r="S49" s="80">
        <f t="shared" ca="1" si="7"/>
        <v>0</v>
      </c>
      <c r="T49" s="80">
        <f t="shared" ca="1" si="0"/>
        <v>0</v>
      </c>
      <c r="U49" s="80">
        <f t="shared" ca="1" si="1"/>
        <v>0</v>
      </c>
      <c r="V49" s="80">
        <f t="shared" ca="1" si="2"/>
        <v>0</v>
      </c>
      <c r="W49" s="80">
        <f t="shared" ca="1" si="3"/>
        <v>0</v>
      </c>
      <c r="X49" s="80">
        <f t="shared" ca="1" si="4"/>
        <v>0</v>
      </c>
      <c r="Y49" s="80">
        <f t="shared" ca="1" si="5"/>
        <v>0</v>
      </c>
      <c r="Z49" s="80">
        <f t="shared" ca="1" si="6"/>
        <v>0</v>
      </c>
      <c r="AA49" s="80">
        <f t="shared" ca="1" si="8"/>
        <v>0</v>
      </c>
      <c r="AB49" s="81">
        <v>46</v>
      </c>
    </row>
    <row r="50" spans="9:28" x14ac:dyDescent="0.25">
      <c r="R50" s="79"/>
      <c r="S50" s="80">
        <f t="shared" ca="1" si="7"/>
        <v>0</v>
      </c>
      <c r="T50" s="80">
        <f t="shared" ca="1" si="0"/>
        <v>0</v>
      </c>
      <c r="U50" s="80">
        <f t="shared" ca="1" si="1"/>
        <v>0</v>
      </c>
      <c r="V50" s="80">
        <f t="shared" ca="1" si="2"/>
        <v>0</v>
      </c>
      <c r="W50" s="80">
        <f t="shared" ca="1" si="3"/>
        <v>0</v>
      </c>
      <c r="X50" s="80">
        <f t="shared" ca="1" si="4"/>
        <v>0</v>
      </c>
      <c r="Y50" s="80">
        <f t="shared" ca="1" si="5"/>
        <v>0</v>
      </c>
      <c r="Z50" s="80">
        <f t="shared" ca="1" si="6"/>
        <v>0</v>
      </c>
      <c r="AA50" s="80">
        <f t="shared" ca="1" si="8"/>
        <v>0</v>
      </c>
      <c r="AB50" s="81">
        <v>47</v>
      </c>
    </row>
    <row r="51" spans="9:28" x14ac:dyDescent="0.25">
      <c r="R51" s="79"/>
      <c r="S51" s="80">
        <f t="shared" ca="1" si="7"/>
        <v>0</v>
      </c>
      <c r="T51" s="80">
        <f t="shared" ca="1" si="0"/>
        <v>0</v>
      </c>
      <c r="U51" s="80">
        <f t="shared" ca="1" si="1"/>
        <v>0</v>
      </c>
      <c r="V51" s="80">
        <f t="shared" ca="1" si="2"/>
        <v>0</v>
      </c>
      <c r="W51" s="80">
        <f t="shared" ca="1" si="3"/>
        <v>0</v>
      </c>
      <c r="X51" s="80">
        <f t="shared" ca="1" si="4"/>
        <v>0</v>
      </c>
      <c r="Y51" s="80">
        <f t="shared" ca="1" si="5"/>
        <v>0</v>
      </c>
      <c r="Z51" s="80">
        <f t="shared" ca="1" si="6"/>
        <v>0</v>
      </c>
      <c r="AA51" s="80">
        <f t="shared" ca="1" si="8"/>
        <v>0</v>
      </c>
      <c r="AB51" s="81">
        <v>48</v>
      </c>
    </row>
    <row r="52" spans="9:28" x14ac:dyDescent="0.25">
      <c r="R52" s="79"/>
      <c r="S52" s="80">
        <f t="shared" ca="1" si="7"/>
        <v>0</v>
      </c>
      <c r="T52" s="80">
        <f t="shared" ca="1" si="0"/>
        <v>0</v>
      </c>
      <c r="U52" s="80">
        <f t="shared" ca="1" si="1"/>
        <v>0</v>
      </c>
      <c r="V52" s="80">
        <f t="shared" ca="1" si="2"/>
        <v>0</v>
      </c>
      <c r="W52" s="80">
        <f t="shared" ca="1" si="3"/>
        <v>0</v>
      </c>
      <c r="X52" s="80">
        <f t="shared" ca="1" si="4"/>
        <v>0</v>
      </c>
      <c r="Y52" s="80">
        <f t="shared" ca="1" si="5"/>
        <v>0</v>
      </c>
      <c r="Z52" s="80">
        <f t="shared" ca="1" si="6"/>
        <v>0</v>
      </c>
      <c r="AA52" s="80">
        <f t="shared" ref="AA52" ca="1" si="9">SUM(S52:Z52)</f>
        <v>0</v>
      </c>
      <c r="AB52" s="81">
        <v>49</v>
      </c>
    </row>
    <row r="53" spans="9:28" x14ac:dyDescent="0.25">
      <c r="R53" s="79"/>
      <c r="S53" s="80">
        <f t="shared" ca="1" si="7"/>
        <v>0</v>
      </c>
      <c r="T53" s="80">
        <f t="shared" ca="1" si="0"/>
        <v>0</v>
      </c>
      <c r="U53" s="80">
        <f t="shared" ca="1" si="1"/>
        <v>0</v>
      </c>
      <c r="V53" s="80">
        <f t="shared" ca="1" si="2"/>
        <v>0</v>
      </c>
      <c r="W53" s="80">
        <f t="shared" ca="1" si="3"/>
        <v>0</v>
      </c>
      <c r="X53" s="80">
        <f t="shared" ca="1" si="4"/>
        <v>0</v>
      </c>
      <c r="Y53" s="80">
        <f t="shared" ca="1" si="5"/>
        <v>0</v>
      </c>
      <c r="Z53" s="80">
        <f t="shared" ca="1" si="6"/>
        <v>0</v>
      </c>
      <c r="AA53" s="80">
        <f t="shared" ref="AA53" ca="1" si="10">SUM(S53:Z53)+AA52</f>
        <v>0</v>
      </c>
      <c r="AB53" s="81">
        <v>50</v>
      </c>
    </row>
    <row r="63" spans="9:28" x14ac:dyDescent="0.25">
      <c r="I63" s="12">
        <f>O46*1.0526</f>
        <v>8.770938006258279E-2</v>
      </c>
      <c r="J63" s="15">
        <f>P46*1.0677</f>
        <v>0.16099643498395613</v>
      </c>
      <c r="K63" s="15" t="e">
        <f>Q46+(#REF!-#REF!)</f>
        <v>#REF!</v>
      </c>
    </row>
    <row r="64" spans="9:28" x14ac:dyDescent="0.25">
      <c r="I64" s="12">
        <f t="shared" ref="I64" si="11">I63*1.0526</f>
        <v>9.2322893453874649E-2</v>
      </c>
      <c r="J64" s="15">
        <f t="shared" ref="J64" si="12">J63*1.0677</f>
        <v>0.17189589363236998</v>
      </c>
      <c r="K64" s="15" t="e">
        <f>K63+(#REF!-#REF!)</f>
        <v>#REF!</v>
      </c>
    </row>
    <row r="68" spans="3:8" x14ac:dyDescent="0.25">
      <c r="C68" s="18">
        <v>49</v>
      </c>
      <c r="D68" s="12">
        <f>J46*1.0386</f>
        <v>0.85729586399681057</v>
      </c>
      <c r="E68" s="12" t="e">
        <f>K46+(#REF!-#REF!)</f>
        <v>#REF!</v>
      </c>
      <c r="F68" s="12">
        <v>8.7966666666666793</v>
      </c>
      <c r="G68" s="12">
        <v>8.6866666666666799</v>
      </c>
      <c r="H68" s="11">
        <v>3.50372793670115</v>
      </c>
    </row>
    <row r="69" spans="3:8" x14ac:dyDescent="0.25">
      <c r="C69" s="18">
        <v>50</v>
      </c>
      <c r="D69" s="12">
        <f t="shared" ref="D69" si="13">D68*1.0386</f>
        <v>0.89038748434708748</v>
      </c>
      <c r="E69" s="12" t="e">
        <f>E68+(#REF!-#REF!)</f>
        <v>#REF!</v>
      </c>
      <c r="F69" s="12">
        <v>8.9266666666666801</v>
      </c>
      <c r="G69" s="12">
        <v>8.8166666666666806</v>
      </c>
      <c r="H69" s="12">
        <v>3.5038040170419902</v>
      </c>
    </row>
  </sheetData>
  <sortState ref="A2:A21">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Application</vt:lpstr>
      <vt:lpstr>Close-Out</vt:lpstr>
      <vt:lpstr>Reference</vt:lpstr>
      <vt:lpstr>Application!Print_Area</vt:lpstr>
      <vt:lpstr>'Close-Out'!Print_Area</vt:lpstr>
    </vt:vector>
  </TitlesOfParts>
  <Company>Cal State 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Cal State L.A.</cp:lastModifiedBy>
  <cp:lastPrinted>2019-10-30T22:01:21Z</cp:lastPrinted>
  <dcterms:created xsi:type="dcterms:W3CDTF">2016-08-02T23:35:45Z</dcterms:created>
  <dcterms:modified xsi:type="dcterms:W3CDTF">2020-02-13T23:21:23Z</dcterms:modified>
</cp:coreProperties>
</file>